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sdut\Desktop\Data Analytics Bootcamp\"/>
    </mc:Choice>
  </mc:AlternateContent>
  <xr:revisionPtr revIDLastSave="0" documentId="8_{0E089001-76B8-42E7-84DD-A7998B51D4EF}" xr6:coauthVersionLast="41" xr6:coauthVersionMax="41" xr10:uidLastSave="{00000000-0000-0000-0000-000000000000}"/>
  <bookViews>
    <workbookView xWindow="-108" yWindow="-108" windowWidth="23256" windowHeight="12576" tabRatio="679" activeTab="3" xr2:uid="{00000000-000D-0000-FFFF-FFFF00000000}"/>
  </bookViews>
  <sheets>
    <sheet name="Category_pivottable" sheetId="6" r:id="rId1"/>
    <sheet name="pivotchart_filtered categ&amp;count" sheetId="9" r:id="rId2"/>
    <sheet name="pivottable and chart" sheetId="12" r:id="rId3"/>
    <sheet name="data" sheetId="1" r:id="rId4"/>
    <sheet name="Bonus" sheetId="13" r:id="rId5"/>
  </sheets>
  <definedNames>
    <definedName name="_xlnm._FilterDatabase" localSheetId="3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3" l="1"/>
  <c r="B2" i="13"/>
  <c r="T2" i="1"/>
  <c r="S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13" l="1"/>
  <c r="D12" i="13"/>
  <c r="D11" i="13"/>
  <c r="D10" i="13"/>
  <c r="D9" i="13"/>
  <c r="D8" i="13"/>
  <c r="D7" i="13"/>
  <c r="D6" i="13"/>
  <c r="D5" i="13"/>
  <c r="D4" i="13"/>
  <c r="D3" i="13"/>
  <c r="D2" i="13"/>
  <c r="B13" i="13"/>
  <c r="B12" i="13"/>
  <c r="B11" i="13"/>
  <c r="B10" i="13"/>
  <c r="B9" i="13"/>
  <c r="B8" i="13"/>
  <c r="B7" i="13"/>
  <c r="B6" i="13"/>
  <c r="B5" i="13"/>
  <c r="B4" i="13"/>
  <c r="C13" i="13"/>
  <c r="C12" i="13"/>
  <c r="C11" i="13"/>
  <c r="C10" i="13"/>
  <c r="C9" i="13"/>
  <c r="C8" i="13"/>
  <c r="C7" i="13"/>
  <c r="C6" i="13"/>
  <c r="C5" i="13"/>
  <c r="C4" i="13"/>
  <c r="C3" i="13"/>
  <c r="C2" i="13"/>
  <c r="E6" i="13" l="1"/>
  <c r="H6" i="13" s="1"/>
  <c r="E7" i="13"/>
  <c r="G7" i="13" s="1"/>
  <c r="E9" i="13"/>
  <c r="H9" i="13" s="1"/>
  <c r="E2" i="13"/>
  <c r="G2" i="13" s="1"/>
  <c r="E10" i="13"/>
  <c r="G10" i="13" s="1"/>
  <c r="E3" i="13"/>
  <c r="G3" i="13" s="1"/>
  <c r="E11" i="13"/>
  <c r="G11" i="13" s="1"/>
  <c r="F9" i="13"/>
  <c r="E4" i="13"/>
  <c r="H4" i="13" s="1"/>
  <c r="E12" i="13"/>
  <c r="F12" i="13" s="1"/>
  <c r="E5" i="13"/>
  <c r="G5" i="13" s="1"/>
  <c r="E13" i="13"/>
  <c r="H13" i="13" s="1"/>
  <c r="F7" i="13"/>
  <c r="E8" i="13"/>
  <c r="H8" i="13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Q2" i="1"/>
  <c r="G9" i="13" l="1"/>
  <c r="H7" i="13"/>
  <c r="G6" i="13"/>
  <c r="F11" i="13"/>
  <c r="F6" i="13"/>
  <c r="F13" i="13"/>
  <c r="F5" i="13"/>
  <c r="F2" i="13"/>
  <c r="H5" i="13"/>
  <c r="H11" i="13"/>
  <c r="H10" i="13"/>
  <c r="H2" i="13"/>
  <c r="F10" i="13"/>
  <c r="F8" i="13"/>
  <c r="G8" i="13"/>
  <c r="F3" i="13"/>
  <c r="F4" i="13"/>
  <c r="G12" i="13"/>
  <c r="G4" i="13"/>
  <c r="H3" i="13"/>
  <c r="G13" i="13"/>
  <c r="H12" i="13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<sst xmlns="http://schemas.openxmlformats.org/spreadsheetml/2006/main" count="24821" uniqueCount="8397">
  <si>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</si>
  <si>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</si>
  <si>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</si>
  <si>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</si>
  <si>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</si>
  <si>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</si>
  <si>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</si>
  <si>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</si>
  <si>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</si>
  <si>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</si>
  <si>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</si>
  <si>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</si>
  <si>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</si>
  <si>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</si>
  <si>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</si>
  <si>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</si>
  <si>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</si>
  <si>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</si>
  <si>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</si>
  <si>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</si>
  <si>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</si>
  <si>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</si>
  <si>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</si>
  <si>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</si>
  <si>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</si>
  <si>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</si>
  <si>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</si>
  <si>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</si>
  <si>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</si>
  <si>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</si>
  <si>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</si>
  <si>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</si>
  <si>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</si>
  <si>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</si>
  <si>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</si>
  <si>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</si>
  <si>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</si>
  <si>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</si>
  <si>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</si>
  <si>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</si>
  <si>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</si>
  <si>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</si>
  <si>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</si>
  <si>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</si>
  <si>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</si>
  <si>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</si>
  <si>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</si>
  <si>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</si>
  <si>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</si>
  <si>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</si>
  <si>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</si>
  <si>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</si>
  <si>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</si>
  <si>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</si>
  <si>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</si>
  <si>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</si>
  <si>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</si>
  <si>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</si>
  <si>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</si>
  <si>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</si>
  <si>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</si>
  <si>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</si>
  <si>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</si>
  <si>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</si>
  <si>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</si>
  <si>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</si>
  <si>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</si>
  <si>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</si>
  <si>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</si>
  <si>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</si>
  <si>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</si>
  <si>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</si>
  <si>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</si>
  <si>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</si>
  <si>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</si>
  <si>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</si>
  <si>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</si>
  <si>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</si>
  <si>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</si>
  <si>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</si>
  <si>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</si>
  <si>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</si>
  <si>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</si>
  <si>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</si>
  <si>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</si>
  <si>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</si>
  <si>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</si>
  <si>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</si>
  <si>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</si>
  <si>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</si>
  <si>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</si>
  <si>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</si>
  <si>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</si>
  <si>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</si>
  <si>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</si>
  <si>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</si>
  <si>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</si>
  <si>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</si>
  <si>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</si>
  <si>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</si>
  <si>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</si>
  <si>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</si>
  <si>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</si>
  <si>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</si>
  <si>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</si>
  <si>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</si>
  <si>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</si>
  <si>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</si>
  <si>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</si>
  <si>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</si>
  <si>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</si>
  <si>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</si>
  <si>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</si>
  <si>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</si>
  <si>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</si>
  <si>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</si>
  <si>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</si>
  <si>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</si>
  <si>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</si>
  <si>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</si>
  <si>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</si>
  <si>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</si>
  <si>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</si>
  <si>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</si>
  <si>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</si>
  <si>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</si>
  <si>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</si>
  <si>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</si>
  <si>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</si>
  <si>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</si>
  <si>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</si>
  <si>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</si>
  <si>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</si>
  <si>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</si>
  <si>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</si>
  <si>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</si>
  <si>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</si>
  <si>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</si>
  <si>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</si>
  <si>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</si>
  <si>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</si>
  <si>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</si>
  <si>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</si>
  <si>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</si>
  <si>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</si>
  <si>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</si>
  <si>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</si>
  <si>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</si>
  <si>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</si>
  <si>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</si>
  <si>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</si>
  <si>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</si>
  <si>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</si>
  <si>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</si>
  <si>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</si>
  <si>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</si>
  <si>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</si>
  <si>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</si>
  <si>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</si>
  <si>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</si>
  <si>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</si>
  <si>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</si>
  <si>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</si>
  <si>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</si>
  <si>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</si>
  <si>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</si>
  <si>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</si>
  <si>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</si>
  <si>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</si>
  <si>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</si>
  <si>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</si>
  <si>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</si>
  <si>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</si>
  <si>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</si>
  <si>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</si>
  <si>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</si>
  <si>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</si>
  <si>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</si>
  <si>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</si>
  <si>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</si>
  <si>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</si>
  <si>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</si>
  <si>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</si>
  <si>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</si>
  <si>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</si>
  <si>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</si>
  <si>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</si>
  <si>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</si>
  <si>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</si>
  <si>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</si>
  <si>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</si>
  <si>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</si>
  <si>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</si>
  <si>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</si>
  <si>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</si>
  <si>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</si>
  <si>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</si>
  <si>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</si>
  <si>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</si>
  <si>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</si>
  <si>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</si>
  <si>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</si>
  <si>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</si>
  <si>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</si>
  <si>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</si>
  <si>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</si>
  <si>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</si>
  <si>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</si>
  <si>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</si>
  <si>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</si>
  <si>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</si>
  <si>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</si>
  <si>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</si>
  <si>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</si>
  <si>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</si>
  <si>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</si>
  <si>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</si>
  <si>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</si>
  <si>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</si>
  <si>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</si>
  <si>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</si>
  <si>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</si>
  <si>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</si>
  <si>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</si>
  <si>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</si>
  <si>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</si>
  <si>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</si>
  <si>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</si>
  <si>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</si>
  <si>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</si>
  <si>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</si>
  <si>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</si>
  <si>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</si>
  <si>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</si>
  <si>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</si>
  <si>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</si>
  <si>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</si>
  <si>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</si>
  <si>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</si>
  <si>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</si>
  <si>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</si>
  <si>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</si>
  <si>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</si>
  <si>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</si>
  <si>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</si>
  <si>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</si>
  <si>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</si>
  <si>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</si>
  <si>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</si>
  <si>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</si>
  <si>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</si>
  <si>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</si>
  <si>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</si>
  <si>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</si>
  <si>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</si>
  <si>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</si>
  <si>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</si>
  <si>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</si>
  <si>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</si>
  <si>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</si>
  <si>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</si>
  <si>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</si>
  <si>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</si>
  <si>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</si>
  <si>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</si>
  <si>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</si>
  <si>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</si>
  <si>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</si>
  <si>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</si>
  <si>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</si>
  <si>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</si>
  <si>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</si>
  <si>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</si>
  <si>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</si>
  <si>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</si>
  <si>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</si>
  <si>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</si>
  <si>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</si>
  <si>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</si>
  <si>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</si>
  <si>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</si>
  <si>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</si>
  <si>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</si>
  <si>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</si>
  <si>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</si>
  <si>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</si>
  <si>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</si>
  <si>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</si>
  <si>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</si>
  <si>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</si>
  <si>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</si>
  <si>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</si>
  <si>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</si>
  <si>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</si>
  <si>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</si>
  <si>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</si>
  <si>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</si>
  <si>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</si>
  <si>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</si>
  <si>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</si>
  <si>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</si>
  <si>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</si>
  <si>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</si>
  <si>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</si>
  <si>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</si>
  <si>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</si>
  <si>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</si>
  <si>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</si>
  <si>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</si>
  <si>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</si>
  <si>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</si>
  <si>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</si>
  <si>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</si>
  <si>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</si>
  <si>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</si>
  <si>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</si>
  <si>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</si>
  <si>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</si>
  <si>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</si>
  <si>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</si>
  <si>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</si>
  <si>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</si>
  <si>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</si>
  <si>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</si>
  <si>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</si>
  <si>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</si>
  <si>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</si>
  <si>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</si>
  <si>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</si>
  <si>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</si>
  <si>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</si>
  <si>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</si>
  <si>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</si>
  <si>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</si>
  <si>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</si>
  <si>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</si>
  <si>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</si>
  <si>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</si>
  <si>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</si>
  <si>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</si>
  <si>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</si>
  <si>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</si>
  <si>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</si>
  <si>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</si>
  <si>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</si>
  <si>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</si>
  <si>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</si>
  <si>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</si>
  <si>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</si>
  <si>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</si>
  <si>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</si>
  <si>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</si>
  <si>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</si>
  <si>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</si>
  <si>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</si>
  <si>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</si>
  <si>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</si>
  <si>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</si>
  <si>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</si>
  <si>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</si>
  <si>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</si>
  <si>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</si>
  <si>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</si>
  <si>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</si>
  <si>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</si>
  <si>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</si>
  <si>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</si>
  <si>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</si>
  <si>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</si>
  <si>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</si>
  <si>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</si>
  <si>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</si>
  <si>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</si>
  <si>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</si>
  <si>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</si>
  <si>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</si>
  <si>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</si>
  <si>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</si>
  <si>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</si>
  <si>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</si>
  <si>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</si>
  <si>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</si>
  <si>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</si>
  <si>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</si>
  <si>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</si>
  <si>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</si>
  <si>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</si>
  <si>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</si>
  <si>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</si>
  <si>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</si>
  <si>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</si>
  <si>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</si>
  <si>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</si>
  <si>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</si>
  <si>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</si>
  <si>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</si>
  <si>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</si>
  <si>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</si>
  <si>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</si>
  <si>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</si>
  <si>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</si>
  <si>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</si>
  <si>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</si>
  <si>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</si>
  <si>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</si>
  <si>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</si>
  <si>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</si>
  <si>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</si>
  <si>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</si>
  <si>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</si>
  <si>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</si>
  <si>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</si>
  <si>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</si>
  <si>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</si>
  <si>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</si>
  <si>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</si>
  <si>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</si>
  <si>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</si>
  <si>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</si>
  <si>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</si>
  <si>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</si>
  <si>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</si>
  <si>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</si>
  <si>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</si>
  <si>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</si>
  <si>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</si>
  <si>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</si>
  <si>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</si>
  <si>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</si>
  <si>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</si>
  <si>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</si>
  <si>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</si>
  <si>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</si>
  <si>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</si>
  <si>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</si>
  <si>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</si>
  <si>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</si>
  <si>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</si>
  <si>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</si>
  <si>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</si>
  <si>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</si>
  <si>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</si>
  <si>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</si>
  <si>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</si>
  <si>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</si>
  <si>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</si>
  <si>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</si>
  <si>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</si>
  <si>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</si>
  <si>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</si>
  <si>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</si>
  <si>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</si>
  <si>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</si>
  <si>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</si>
  <si>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</si>
  <si>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</si>
  <si>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</si>
  <si>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</si>
  <si>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</si>
  <si>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</si>
  <si>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</si>
  <si>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</si>
  <si>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</si>
  <si>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</si>
  <si>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</si>
  <si>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</si>
  <si>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</si>
  <si>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</si>
  <si>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</si>
  <si>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</si>
  <si>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</si>
  <si>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</si>
  <si>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</si>
  <si>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</si>
  <si>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</si>
  <si>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</si>
  <si>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</si>
  <si>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</si>
  <si>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</si>
  <si>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</si>
  <si>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</si>
  <si>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</si>
  <si>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</si>
  <si>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</si>
  <si>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</si>
  <si>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</si>
  <si>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</si>
  <si>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</si>
  <si>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</si>
  <si>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</si>
  <si>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</si>
  <si>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</si>
  <si>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</si>
  <si>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</si>
  <si>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</si>
  <si>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</si>
  <si>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</si>
  <si>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</si>
  <si>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</si>
  <si>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</si>
  <si>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</si>
  <si>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</si>
  <si>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</si>
  <si>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</si>
  <si>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</si>
  <si>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</si>
  <si>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</si>
  <si>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</si>
  <si>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</si>
  <si>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</si>
  <si>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</si>
  <si>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</si>
  <si>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</si>
  <si>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</si>
  <si>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</si>
  <si>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</si>
  <si>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</si>
  <si>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</si>
  <si>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</si>
  <si>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</si>
  <si>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</si>
  <si>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</si>
  <si>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</si>
  <si>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</si>
  <si>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</si>
  <si>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</si>
  <si>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</si>
  <si>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</si>
  <si>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</si>
  <si>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</si>
  <si>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</si>
  <si>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</si>
  <si>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</si>
  <si>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</si>
  <si>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</si>
  <si>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</si>
  <si>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</si>
  <si>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</si>
  <si>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</si>
  <si>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</si>
  <si>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</si>
  <si>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</si>
  <si>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</si>
  <si>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</si>
  <si>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</si>
  <si>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</si>
  <si>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</si>
  <si>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</si>
  <si>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</si>
  <si>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</si>
  <si>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</si>
  <si>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</si>
  <si>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</si>
  <si>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</si>
  <si>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</si>
  <si>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</si>
  <si>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</si>
  <si>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</si>
  <si>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</si>
  <si>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</si>
  <si>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</si>
  <si>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</si>
  <si>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</si>
  <si>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</si>
  <si>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</si>
  <si>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</si>
  <si>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</si>
  <si>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</si>
  <si>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</si>
  <si>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</si>
  <si>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</si>
  <si>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</si>
  <si>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</si>
  <si>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</si>
  <si>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</si>
  <si>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</si>
  <si>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</si>
  <si>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</si>
  <si>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</si>
  <si>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</si>
  <si>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</si>
  <si>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</si>
  <si>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</si>
  <si>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</si>
  <si>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</si>
  <si>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</si>
  <si>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</si>
  <si>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</si>
  <si>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</si>
  <si>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</si>
  <si>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</si>
  <si>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</si>
  <si>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</si>
  <si>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</si>
  <si>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</si>
  <si>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</si>
  <si>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</si>
  <si>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</si>
  <si>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</si>
  <si>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</si>
  <si>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</si>
  <si>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</si>
  <si>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</si>
  <si>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</si>
  <si>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</si>
  <si>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</si>
  <si>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</si>
  <si>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</si>
  <si>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</si>
  <si>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</si>
  <si>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</si>
  <si>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</si>
  <si>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</si>
  <si>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</si>
  <si>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</si>
  <si>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</si>
  <si>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</si>
  <si>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</si>
  <si>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</si>
  <si>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</si>
  <si>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</si>
  <si>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</si>
  <si>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</si>
  <si>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</si>
  <si>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</si>
  <si>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</si>
  <si>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</si>
  <si>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</si>
  <si>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</si>
  <si>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</si>
  <si>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</si>
  <si>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</si>
  <si>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</si>
  <si>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</si>
  <si>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</si>
  <si>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</si>
  <si>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</si>
  <si>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</si>
  <si>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</si>
  <si>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</si>
  <si>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</si>
  <si>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</si>
  <si>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</si>
  <si>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</si>
  <si>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</si>
  <si>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</si>
  <si>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</si>
  <si>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</si>
  <si>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</si>
  <si>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</si>
  <si>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</si>
  <si>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</si>
  <si>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</si>
  <si>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</si>
  <si>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</si>
  <si>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</si>
  <si>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</si>
  <si>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</si>
  <si>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</si>
  <si>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</si>
  <si>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</si>
  <si>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</si>
  <si>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</si>
  <si>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</si>
  <si>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</si>
  <si>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</si>
  <si>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</si>
  <si>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</si>
  <si>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</si>
  <si>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</si>
  <si>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</si>
  <si>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</si>
  <si>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</si>
  <si>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</si>
  <si>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</si>
  <si>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</si>
  <si>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</si>
  <si>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</si>
  <si>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</si>
  <si>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</si>
  <si>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</si>
  <si>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</si>
  <si>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</si>
  <si>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</si>
  <si>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</si>
  <si>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</si>
  <si>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</si>
  <si>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</si>
  <si>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</si>
  <si>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</si>
  <si>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</si>
  <si>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</si>
  <si>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</si>
  <si>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</si>
  <si>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</si>
  <si>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</si>
  <si>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</si>
  <si>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</si>
  <si>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</si>
  <si>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</si>
  <si>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</si>
  <si>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</si>
  <si>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</si>
  <si>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</si>
  <si>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</si>
  <si>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</si>
  <si>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</si>
  <si>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</si>
  <si>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</si>
  <si>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</si>
  <si>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</si>
  <si>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</si>
  <si>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</si>
  <si>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</si>
  <si>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</si>
  <si>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</si>
  <si>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</si>
  <si>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</si>
  <si>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</si>
  <si>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</si>
  <si>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</si>
  <si>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</si>
  <si>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</si>
  <si>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</si>
  <si>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</si>
  <si>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</si>
  <si>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</si>
  <si>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</si>
  <si>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</si>
  <si>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</si>
  <si>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</si>
  <si>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</si>
  <si>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</si>
  <si>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</si>
  <si>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</si>
  <si>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</si>
  <si>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</si>
  <si>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</si>
  <si>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</si>
  <si>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</si>
  <si>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</si>
  <si>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</si>
  <si>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</si>
  <si>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</si>
  <si>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</si>
  <si>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</si>
  <si>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</si>
  <si>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</si>
  <si>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</si>
  <si>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</si>
  <si>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</si>
  <si>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</si>
  <si>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</si>
  <si>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</si>
  <si>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</si>
  <si>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</si>
  <si>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</si>
  <si>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</si>
  <si>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</si>
  <si>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</si>
  <si>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</si>
  <si>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</si>
  <si>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</si>
  <si>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</si>
  <si>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</si>
  <si>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</si>
  <si>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</si>
  <si>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</si>
  <si>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</si>
  <si>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</si>
  <si>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</si>
  <si>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</si>
  <si>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</si>
  <si>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</si>
  <si>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</si>
  <si>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</si>
  <si>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</si>
  <si>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</si>
  <si>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</si>
  <si>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</si>
  <si>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</si>
  <si>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</si>
  <si>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</si>
  <si>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</si>
  <si>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</si>
  <si>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</si>
  <si>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</si>
  <si>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</si>
  <si>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</si>
  <si>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</si>
  <si>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</si>
  <si>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</si>
  <si>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</si>
  <si>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</si>
  <si>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</si>
  <si>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</si>
  <si>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</si>
  <si>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</si>
  <si>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</si>
  <si>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</si>
  <si>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</si>
  <si>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</si>
  <si>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</si>
  <si>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</si>
  <si>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</si>
  <si>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</si>
  <si>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</si>
  <si>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</si>
  <si>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</si>
  <si>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</si>
  <si>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</si>
  <si>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</si>
  <si>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</si>
  <si>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</si>
  <si>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</si>
  <si>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</si>
  <si>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</si>
  <si>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</si>
  <si>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</si>
  <si>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</si>
  <si>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</si>
  <si>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</si>
  <si>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</si>
  <si>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</si>
  <si>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</si>
  <si>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</si>
  <si>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</si>
  <si>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</si>
  <si>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</si>
  <si>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</si>
  <si>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</si>
  <si>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</si>
  <si>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</si>
  <si>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</si>
  <si>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</si>
  <si>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</si>
  <si>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</si>
  <si>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</si>
  <si>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</si>
  <si>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</si>
  <si>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</si>
  <si>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</si>
  <si>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</si>
  <si>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</si>
  <si>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</si>
  <si>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</si>
  <si>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</si>
  <si>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</si>
  <si>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</si>
  <si>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</si>
  <si>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</si>
  <si>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</si>
  <si>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</si>
  <si>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</si>
  <si>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</si>
  <si>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</si>
  <si>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</si>
  <si>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</si>
  <si>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</si>
  <si>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</si>
  <si>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</si>
  <si>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</si>
  <si>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</si>
  <si>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</si>
  <si>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</si>
  <si>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</si>
  <si>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</si>
  <si>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</si>
  <si>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</si>
  <si>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</si>
  <si>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</si>
  <si>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</si>
  <si>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</si>
  <si>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</si>
  <si>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</si>
  <si>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</si>
  <si>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</si>
  <si>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</si>
  <si>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</si>
  <si>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</si>
  <si>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</si>
  <si>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</si>
  <si>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</si>
  <si>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</si>
  <si>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</si>
  <si>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</si>
  <si>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</si>
  <si>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</si>
  <si>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</si>
  <si>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</si>
  <si>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</si>
  <si>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</si>
  <si>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</si>
  <si>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</si>
  <si>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</si>
  <si>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</si>
  <si>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</si>
  <si>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</si>
  <si>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</si>
  <si>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</si>
  <si>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</si>
  <si>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</si>
  <si>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</si>
  <si>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</si>
  <si>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</si>
  <si>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</si>
  <si>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</si>
  <si>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</si>
  <si>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</si>
  <si>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</si>
  <si>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</si>
  <si>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</si>
  <si>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</si>
  <si>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</si>
  <si>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</si>
  <si>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</si>
  <si>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</si>
  <si>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</si>
  <si>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</si>
  <si>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</si>
  <si>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</si>
  <si>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</si>
  <si>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</si>
  <si>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</si>
  <si>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</si>
  <si>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</si>
  <si>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</si>
  <si>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</si>
  <si>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</si>
  <si>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</si>
  <si>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</si>
  <si>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</si>
  <si>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</si>
  <si>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</si>
  <si>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</si>
  <si>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</si>
  <si>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</si>
  <si>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</si>
  <si>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</si>
  <si>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</si>
  <si>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</si>
  <si>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</si>
  <si>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</si>
  <si>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</si>
  <si>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</si>
  <si>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</si>
  <si>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</si>
  <si>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</si>
  <si>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</si>
  <si>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</si>
  <si>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</si>
  <si>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</si>
  <si>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</si>
  <si>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</si>
  <si>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</si>
  <si>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</si>
  <si>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</si>
  <si>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</si>
  <si>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</si>
  <si>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</si>
  <si>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</si>
  <si>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</si>
  <si>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</si>
  <si>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</si>
  <si>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</si>
  <si>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</si>
  <si>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</si>
  <si>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</si>
  <si>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</si>
  <si>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</si>
  <si>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</si>
  <si>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</si>
  <si>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</si>
  <si>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</si>
  <si>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</si>
  <si>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</si>
  <si>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</si>
  <si>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</si>
  <si>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</si>
  <si>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</si>
  <si>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</si>
  <si>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</si>
  <si>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</si>
  <si>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</si>
  <si>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</si>
  <si>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</si>
  <si>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</si>
  <si>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</si>
  <si>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</si>
  <si>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</si>
  <si>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</si>
  <si>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</si>
  <si>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</si>
  <si>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</si>
  <si>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</si>
  <si>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</si>
  <si>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</si>
  <si>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</si>
  <si>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</si>
  <si>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</si>
  <si>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</si>
  <si>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</si>
  <si>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</si>
  <si>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</si>
  <si>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</si>
  <si>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</si>
  <si>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</si>
  <si>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</si>
  <si>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</si>
  <si>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</si>
  <si>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</si>
  <si>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</si>
  <si>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</si>
  <si>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</si>
  <si>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</si>
  <si>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</si>
  <si>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</si>
  <si>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</si>
  <si>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</si>
  <si>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</si>
  <si>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</si>
  <si>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</si>
  <si>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</si>
  <si>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</si>
  <si>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</si>
  <si>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</si>
  <si>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</si>
  <si>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</si>
  <si>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</si>
  <si>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</si>
  <si>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</si>
  <si>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</si>
  <si>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</si>
  <si>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</si>
  <si>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</si>
  <si>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</si>
  <si>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</si>
  <si>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</si>
  <si>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</si>
  <si>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</si>
  <si>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</si>
  <si>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</si>
  <si>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</si>
  <si>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</si>
  <si>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</si>
  <si>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</si>
  <si>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</si>
  <si>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</si>
  <si>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</si>
  <si>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</si>
  <si>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</si>
  <si>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</si>
  <si>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</si>
  <si>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</si>
  <si>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</si>
  <si>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</si>
  <si>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</si>
  <si>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</si>
  <si>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</si>
  <si>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</si>
  <si>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</si>
  <si>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</si>
  <si>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</si>
  <si>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</si>
  <si>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</si>
  <si>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</si>
  <si>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</si>
  <si>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</si>
  <si>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</si>
  <si>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</si>
  <si>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</si>
  <si>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</si>
  <si>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</si>
  <si>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</si>
  <si>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</si>
  <si>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</si>
  <si>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</si>
  <si>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</si>
  <si>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</si>
  <si>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</si>
  <si>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</si>
  <si>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</si>
  <si>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</si>
  <si>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</si>
  <si>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</si>
  <si>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</si>
  <si>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</si>
  <si>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</si>
  <si>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</si>
  <si>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</si>
  <si>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</si>
  <si>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</si>
  <si>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</si>
  <si>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</si>
  <si>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</si>
  <si>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</si>
  <si>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</si>
  <si>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</si>
  <si>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</si>
  <si>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</si>
  <si>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</si>
  <si>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</si>
  <si>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</si>
  <si>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</si>
  <si>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</si>
  <si>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</si>
  <si>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</si>
  <si>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</si>
  <si>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</si>
  <si>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</si>
  <si>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</si>
  <si>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</si>
  <si>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</si>
  <si>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</si>
  <si>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</si>
  <si>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</si>
  <si>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</si>
  <si>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</si>
  <si>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</si>
  <si>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</si>
  <si>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</si>
  <si>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</si>
  <si>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</si>
  <si>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</si>
  <si>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</si>
  <si>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</si>
  <si>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</si>
  <si>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</si>
  <si>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</si>
  <si>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</si>
  <si>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</si>
  <si>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</si>
  <si>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</si>
  <si>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</si>
  <si>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</si>
  <si>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</si>
  <si>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</si>
  <si>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</si>
  <si>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</si>
  <si>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</si>
  <si>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</si>
  <si>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</si>
  <si>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</si>
  <si>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</si>
  <si>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</si>
  <si>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</si>
  <si>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</si>
  <si>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</si>
  <si>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</si>
  <si>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</si>
  <si>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</si>
  <si>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</si>
  <si>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</si>
  <si>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</si>
  <si>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</si>
  <si>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</si>
  <si>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</si>
  <si>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</si>
  <si>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</si>
  <si>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</si>
  <si>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</si>
  <si>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</si>
  <si>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</si>
  <si>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</si>
  <si>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</si>
  <si>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</si>
  <si>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</si>
  <si>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</si>
  <si>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</si>
  <si>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</si>
  <si>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</si>
  <si>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</si>
  <si>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</si>
  <si>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</si>
  <si>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</si>
  <si>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</si>
  <si>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</si>
  <si>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</si>
  <si>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</si>
  <si>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</si>
  <si>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</si>
  <si>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</si>
  <si>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</si>
  <si>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</si>
  <si>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</si>
  <si>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</si>
  <si>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</si>
  <si>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</si>
  <si>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</si>
  <si>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</si>
  <si>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</si>
  <si>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</si>
  <si>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</si>
  <si>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</si>
  <si>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</si>
  <si>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</si>
  <si>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</si>
  <si>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</si>
  <si>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</si>
  <si>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</si>
  <si>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</si>
  <si>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</si>
  <si>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</si>
  <si>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</si>
  <si>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</si>
  <si>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</si>
  <si>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</si>
  <si>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</si>
  <si>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</si>
  <si>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</si>
  <si>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</si>
  <si>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</si>
  <si>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</si>
  <si>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</si>
  <si>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</si>
  <si>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</si>
  <si>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</si>
  <si>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</si>
  <si>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</si>
  <si>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</si>
  <si>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</si>
  <si>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</si>
  <si>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</si>
  <si>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</si>
  <si>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</si>
  <si>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</si>
  <si>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</si>
  <si>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</si>
  <si>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</si>
  <si>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</si>
  <si>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</si>
  <si>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</si>
  <si>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</si>
  <si>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</si>
  <si>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</si>
  <si>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</si>
  <si>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</si>
  <si>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</si>
  <si>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</si>
  <si>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</si>
  <si>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</si>
  <si>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</si>
  <si>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</si>
  <si>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</si>
  <si>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</si>
  <si>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</si>
  <si>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</si>
  <si>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</si>
  <si>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</si>
  <si>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</si>
  <si>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</si>
  <si>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</si>
  <si>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</si>
  <si>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</si>
  <si>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</si>
  <si>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</si>
  <si>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</si>
  <si>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</si>
  <si>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</si>
  <si>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</si>
  <si>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</si>
  <si>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</si>
  <si>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</si>
  <si>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</si>
  <si>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</si>
  <si>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</si>
  <si>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</si>
  <si>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</si>
  <si>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</si>
  <si>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</si>
  <si>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</si>
  <si>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</si>
  <si>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</si>
  <si>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</si>
  <si>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</si>
  <si>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</si>
  <si>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</si>
  <si>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</si>
  <si>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</si>
  <si>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</si>
  <si>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</si>
  <si>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</si>
  <si>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</si>
  <si>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</si>
  <si>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</si>
  <si>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</si>
  <si>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</si>
  <si>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</si>
  <si>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</si>
  <si>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</si>
  <si>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</si>
  <si>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</si>
  <si>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</si>
  <si>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</si>
  <si>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</si>
  <si>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</si>
  <si>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</si>
  <si>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</si>
  <si>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</si>
  <si>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</si>
  <si>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</si>
  <si>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</si>
  <si>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</si>
  <si>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</si>
  <si>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</si>
  <si>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</si>
  <si>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</si>
  <si>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</si>
  <si>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</si>
  <si>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</si>
  <si>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</si>
  <si>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</si>
  <si>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</si>
  <si>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</si>
  <si>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</si>
  <si>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</si>
  <si>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</si>
  <si>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</si>
  <si>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</si>
  <si>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</si>
  <si>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</si>
  <si>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</si>
  <si>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</si>
  <si>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</si>
  <si>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</si>
  <si>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</si>
  <si>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</si>
  <si>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</si>
  <si>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</si>
  <si>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</si>
  <si>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</si>
  <si>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</si>
  <si>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</si>
  <si>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</si>
  <si>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</si>
  <si>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</si>
  <si>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</si>
  <si>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</si>
  <si>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</si>
  <si>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</si>
  <si>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</si>
  <si>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</si>
  <si>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</si>
  <si>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</si>
  <si>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</si>
  <si>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</si>
  <si>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</si>
  <si>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</si>
  <si>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</si>
  <si>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</si>
  <si>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</si>
  <si>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</si>
  <si>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</si>
  <si>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</si>
  <si>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</si>
  <si>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</si>
  <si>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</si>
  <si>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</si>
  <si>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</si>
  <si>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</si>
  <si>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</si>
  <si>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</si>
  <si>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</si>
  <si>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</si>
  <si>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</si>
  <si>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</si>
  <si>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</si>
  <si>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</si>
  <si>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</si>
  <si>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</si>
  <si>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</si>
  <si>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</si>
  <si>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</si>
  <si>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</si>
  <si>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</si>
  <si>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</si>
  <si>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</si>
  <si>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</si>
  <si>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</si>
  <si>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</si>
  <si>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</si>
  <si>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</si>
  <si>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</si>
  <si>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</si>
  <si>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</si>
  <si>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</si>
  <si>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</si>
  <si>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</si>
  <si>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</si>
  <si>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</si>
  <si>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</si>
  <si>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</si>
  <si>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</si>
  <si>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</si>
  <si>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</si>
  <si>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</si>
  <si>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</si>
  <si>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</si>
  <si>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</si>
  <si>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</si>
  <si>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</si>
  <si>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</si>
  <si>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</si>
  <si>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</si>
  <si>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</si>
  <si>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</si>
  <si>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</si>
  <si>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</si>
  <si>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</si>
  <si>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</si>
  <si>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</si>
  <si>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</si>
  <si>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</si>
  <si>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</si>
  <si>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</si>
  <si>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</si>
  <si>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</si>
  <si>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</si>
  <si>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</si>
  <si>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</si>
  <si>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</si>
  <si>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</si>
  <si>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</si>
  <si>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</si>
  <si>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</si>
  <si>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</si>
  <si>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</si>
  <si>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</si>
  <si>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</si>
  <si>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</si>
  <si>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</si>
  <si>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</si>
  <si>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</si>
  <si>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</si>
  <si>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</si>
  <si>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</si>
  <si>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</si>
  <si>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</si>
  <si>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</si>
  <si>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</si>
  <si>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</si>
  <si>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</si>
  <si>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</si>
  <si>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</si>
  <si>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</si>
  <si>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</si>
  <si>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</si>
  <si>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</si>
  <si>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</si>
  <si>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</si>
  <si>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</si>
  <si>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</si>
  <si>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</si>
  <si>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</si>
  <si>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</si>
  <si>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</si>
  <si>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</si>
  <si>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</si>
  <si>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</si>
  <si>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</si>
  <si>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</si>
  <si>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</si>
  <si>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</si>
  <si>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</si>
  <si>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</si>
  <si>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</si>
  <si>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</si>
  <si>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</si>
  <si>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</si>
  <si>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</si>
  <si>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</si>
  <si>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</si>
  <si>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</si>
  <si>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</si>
  <si>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</si>
  <si>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</si>
  <si>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</si>
  <si>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</si>
  <si>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</si>
  <si>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</si>
  <si>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</si>
  <si>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</si>
  <si>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</si>
  <si>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</si>
  <si>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</si>
  <si>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</si>
  <si>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</si>
  <si>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</si>
  <si>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</si>
  <si>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</si>
  <si>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</si>
  <si>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</si>
  <si>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</si>
  <si>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</si>
  <si>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</si>
  <si>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</si>
  <si>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</si>
  <si>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</si>
  <si>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</si>
  <si>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</si>
  <si>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</si>
  <si>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</si>
  <si>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</si>
  <si>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</si>
  <si>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</si>
  <si>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</si>
  <si>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</si>
  <si>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</si>
  <si>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</si>
  <si>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</si>
  <si>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</si>
  <si>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</si>
  <si>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</si>
  <si>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</si>
  <si>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</si>
  <si>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</si>
  <si>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</si>
  <si>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</si>
  <si>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</si>
  <si>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</si>
  <si>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</si>
  <si>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</si>
  <si>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</si>
  <si>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</si>
  <si>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</si>
  <si>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</si>
  <si>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</si>
  <si>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</si>
  <si>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</si>
  <si>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</si>
  <si>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</si>
  <si>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</si>
  <si>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</si>
  <si>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</si>
  <si>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</si>
  <si>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</si>
  <si>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</si>
  <si>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</si>
  <si>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</si>
  <si>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</si>
  <si>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</si>
  <si>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</si>
  <si>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</si>
  <si>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</si>
  <si>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</si>
  <si>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</si>
  <si>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</si>
  <si>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</si>
  <si>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</si>
  <si>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</si>
  <si>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</si>
  <si>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</si>
  <si>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</si>
  <si>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</si>
  <si>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</si>
  <si>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</si>
  <si>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</si>
  <si>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</si>
  <si>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</si>
  <si>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</si>
  <si>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</si>
  <si>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</si>
  <si>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</si>
  <si>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</si>
  <si>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</si>
  <si>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</si>
  <si>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</si>
  <si>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</si>
  <si>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</si>
  <si>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</si>
  <si>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</si>
  <si>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</si>
  <si>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</si>
  <si>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</si>
  <si>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</si>
  <si>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</si>
  <si>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</si>
  <si>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</si>
  <si>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</si>
  <si>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</si>
  <si>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</si>
  <si>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</si>
  <si>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</si>
  <si>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</si>
  <si>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</si>
  <si>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</si>
  <si>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</si>
  <si>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</si>
  <si>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</si>
  <si>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</si>
  <si>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</si>
  <si>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</si>
  <si>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</si>
  <si>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</si>
  <si>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</si>
  <si>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</si>
  <si>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</si>
  <si>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</si>
  <si>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</si>
  <si>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</si>
  <si>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</si>
  <si>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</si>
  <si>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</si>
  <si>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</si>
  <si>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</si>
  <si>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</si>
  <si>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</si>
  <si>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</si>
  <si>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</si>
  <si>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</si>
  <si>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</si>
  <si>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</si>
  <si>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</si>
  <si>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</si>
  <si>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</si>
  <si>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</si>
  <si>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</si>
  <si>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</si>
  <si>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</si>
  <si>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</si>
  <si>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</si>
  <si>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</si>
  <si>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</si>
  <si>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</si>
  <si>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</si>
  <si>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</si>
  <si>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</si>
  <si>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</si>
  <si>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</si>
  <si>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</si>
  <si>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</si>
  <si>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</si>
  <si>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</si>
  <si>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</si>
  <si>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</si>
  <si>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</si>
  <si>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</si>
  <si>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</si>
  <si>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</si>
  <si>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</si>
  <si>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</si>
  <si>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</si>
  <si>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</si>
  <si>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</si>
  <si>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</si>
  <si>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</si>
  <si>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</si>
  <si>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</si>
  <si>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</si>
  <si>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</si>
  <si>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</si>
  <si>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</si>
  <si>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</si>
  <si>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</si>
  <si>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</si>
  <si>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</si>
  <si>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</si>
  <si>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</si>
  <si>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</si>
  <si>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</si>
  <si>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</si>
  <si>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</si>
  <si>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</si>
  <si>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</si>
  <si>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</si>
  <si>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</si>
  <si>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</si>
  <si>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</si>
  <si>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</si>
  <si>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</si>
  <si>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</si>
  <si>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</si>
  <si>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</si>
  <si>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</si>
  <si>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</si>
  <si>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</si>
  <si>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</si>
  <si>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</si>
  <si>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</si>
  <si>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</si>
  <si>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</si>
  <si>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</si>
  <si>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</si>
  <si>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</si>
  <si>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</si>
  <si>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</si>
  <si>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</si>
  <si>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</si>
  <si>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</si>
  <si>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</si>
  <si>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</si>
  <si>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</si>
  <si>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</si>
  <si>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</si>
  <si>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</si>
  <si>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</si>
  <si>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</si>
  <si>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</si>
  <si>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</si>
  <si>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</si>
  <si>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</si>
  <si>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</si>
  <si>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</si>
  <si>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</si>
  <si>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</si>
  <si>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</si>
  <si>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</si>
  <si>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</si>
  <si>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</si>
  <si>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</si>
  <si>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</si>
  <si>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</si>
  <si>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</si>
  <si>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</si>
  <si>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</si>
  <si>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</si>
  <si>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</si>
  <si>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</si>
  <si>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</si>
  <si>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</si>
  <si>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</si>
  <si>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</si>
  <si>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</si>
  <si>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</si>
  <si>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</si>
  <si>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</si>
  <si>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</si>
  <si>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</si>
  <si>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</si>
  <si>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</si>
  <si>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</si>
  <si>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</si>
  <si>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</si>
  <si>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</si>
  <si>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</si>
  <si>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</si>
  <si>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</si>
  <si>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</si>
  <si>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</si>
  <si>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</si>
  <si>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</si>
  <si>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</si>
  <si>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</si>
  <si>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</si>
  <si>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</si>
  <si>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</si>
  <si>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</si>
  <si>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</si>
  <si>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</si>
  <si>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</si>
  <si>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</si>
  <si>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</si>
  <si>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</si>
  <si>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</si>
  <si>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</si>
  <si>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</si>
  <si>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</si>
  <si>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</si>
  <si>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</si>
  <si>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</si>
  <si>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</si>
  <si>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</si>
  <si>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</si>
  <si>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</si>
  <si>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</si>
  <si>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</si>
  <si>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</si>
  <si>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</si>
  <si>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</si>
  <si>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</si>
  <si>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</si>
  <si>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</si>
  <si>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</si>
  <si>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</si>
  <si>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</si>
  <si>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</si>
  <si>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</si>
  <si>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</si>
  <si>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</si>
  <si>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</si>
  <si>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</si>
  <si>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</si>
  <si>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</si>
  <si>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</si>
  <si>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</si>
  <si>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</si>
  <si>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</si>
  <si>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</si>
  <si>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</si>
  <si>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</si>
  <si>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</si>
  <si>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</si>
  <si>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</si>
  <si>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</si>
  <si>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</si>
  <si>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</si>
  <si>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</si>
  <si>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</si>
  <si>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</si>
  <si>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</si>
  <si>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</si>
  <si>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</si>
  <si>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</si>
  <si>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</si>
  <si>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</si>
  <si>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</si>
  <si>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</si>
  <si>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</si>
  <si>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</si>
  <si>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</si>
  <si>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</si>
  <si>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</si>
  <si>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</si>
  <si>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</si>
  <si>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</si>
  <si>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</si>
  <si>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</si>
  <si>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</si>
  <si>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</si>
  <si>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</si>
  <si>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</si>
  <si>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</si>
  <si>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</si>
  <si>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</si>
  <si>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</si>
  <si>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</si>
  <si>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</si>
  <si>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</si>
  <si>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</si>
  <si>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</si>
  <si>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</si>
  <si>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</si>
  <si>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</si>
  <si>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</si>
  <si>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</si>
  <si>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</si>
  <si>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</si>
  <si>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</si>
  <si>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</si>
  <si>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</si>
  <si>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</si>
  <si>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</si>
  <si>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</si>
  <si>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</si>
  <si>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</si>
  <si>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</si>
  <si>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</si>
  <si>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</si>
  <si>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</si>
  <si>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</si>
  <si>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</si>
  <si>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</si>
  <si>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</si>
  <si>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</si>
  <si>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</si>
  <si>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</si>
  <si>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</si>
  <si>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</si>
  <si>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</si>
  <si>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</si>
  <si>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</si>
  <si>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</si>
  <si>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</si>
  <si>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</si>
  <si>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</si>
  <si>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</si>
  <si>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</si>
  <si>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</si>
  <si>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</si>
  <si>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</si>
  <si>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</si>
  <si>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</si>
  <si>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</si>
  <si>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</si>
  <si>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</si>
  <si>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</si>
  <si>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</si>
  <si>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</si>
  <si>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</si>
  <si>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</si>
  <si>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</si>
  <si>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</si>
  <si>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</si>
  <si>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</si>
  <si>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</si>
  <si>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</si>
  <si>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</si>
  <si>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</si>
  <si>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</si>
  <si>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</si>
  <si>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</si>
  <si>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</si>
  <si>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</si>
  <si>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</si>
  <si>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</si>
  <si>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</si>
  <si>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</si>
  <si>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</si>
  <si>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</si>
  <si>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</si>
  <si>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</si>
  <si>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</si>
  <si>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</si>
  <si>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</si>
  <si>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</si>
  <si>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</si>
  <si>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</si>
  <si>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</si>
  <si>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</si>
  <si>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</si>
  <si>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</si>
  <si>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</si>
  <si>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</si>
  <si>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</si>
  <si>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</si>
  <si>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</si>
  <si>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</si>
  <si>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</si>
  <si>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</si>
  <si>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</si>
  <si>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</si>
  <si>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</si>
  <si>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</si>
  <si>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</si>
  <si>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</si>
  <si>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</si>
  <si>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</si>
  <si>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</si>
  <si>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</si>
  <si>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</si>
  <si>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</si>
  <si>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</si>
  <si>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</si>
  <si>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</si>
  <si>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</si>
  <si>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</si>
  <si>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</si>
  <si>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</si>
  <si>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</si>
  <si>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</si>
  <si>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</si>
  <si>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</si>
  <si>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</si>
  <si>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</si>
  <si>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</si>
  <si>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</si>
  <si>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</si>
  <si>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</si>
  <si>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</si>
  <si>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</si>
  <si>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</si>
  <si>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</si>
  <si>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</si>
  <si>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</si>
  <si>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</si>
  <si>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</si>
  <si>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</si>
  <si>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</si>
  <si>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</si>
  <si>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</si>
  <si>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</si>
  <si>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</si>
  <si>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</si>
  <si>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</si>
  <si>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</si>
  <si>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</si>
  <si>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</si>
  <si>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</si>
  <si>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</si>
  <si>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</si>
  <si>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</si>
  <si>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</si>
  <si>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</si>
  <si>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</si>
  <si>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</si>
  <si>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</si>
  <si>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</si>
  <si>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</si>
  <si>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</si>
  <si>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</si>
  <si>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</si>
  <si>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</si>
  <si>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</si>
  <si>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</si>
  <si>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</si>
  <si>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</si>
  <si>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</si>
  <si>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</si>
  <si>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</si>
  <si>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</si>
  <si>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</si>
  <si>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</si>
  <si>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</si>
  <si>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</si>
  <si>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</si>
  <si>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</si>
  <si>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</si>
  <si>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</si>
  <si>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</si>
  <si>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</si>
  <si>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</si>
  <si>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</si>
  <si>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</si>
  <si>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</si>
  <si>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</si>
  <si>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</si>
  <si>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</si>
  <si>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</si>
  <si>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</si>
  <si>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</si>
  <si>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</si>
  <si>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</si>
  <si>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</si>
  <si>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</si>
  <si>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</si>
  <si>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</si>
  <si>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</si>
  <si>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</si>
  <si>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</si>
  <si>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</si>
  <si>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</si>
  <si>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</si>
  <si>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</si>
  <si>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</si>
  <si>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</si>
  <si>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</si>
  <si>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</si>
  <si>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</si>
  <si>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</si>
  <si>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</si>
  <si>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</si>
  <si>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</si>
  <si>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</si>
  <si>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</si>
  <si>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</si>
  <si>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</si>
  <si>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</si>
  <si>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</si>
  <si>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</si>
  <si>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</si>
  <si>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</si>
  <si>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</si>
  <si>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</si>
  <si>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</si>
  <si>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</si>
  <si>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</si>
  <si>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</si>
  <si>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</si>
  <si>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</si>
  <si>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</si>
  <si>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</si>
  <si>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</si>
  <si>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</si>
  <si>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</si>
  <si>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</si>
  <si>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</si>
  <si>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</si>
  <si>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</si>
  <si>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</si>
  <si>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</si>
  <si>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</si>
  <si>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</si>
  <si>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</si>
  <si>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</si>
  <si>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</si>
  <si>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</si>
  <si>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</si>
  <si>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</si>
  <si>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</si>
  <si>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</si>
  <si>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</si>
  <si>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</si>
  <si>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</si>
  <si>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</si>
  <si>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</si>
  <si>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</si>
  <si>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</si>
  <si>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</si>
  <si>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</si>
  <si>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</si>
  <si>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</si>
  <si>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</si>
  <si>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</si>
  <si>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</si>
  <si>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</si>
  <si>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</si>
  <si>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</si>
  <si>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</si>
  <si>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</si>
  <si>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</si>
  <si>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</si>
  <si>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</si>
  <si>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</si>
  <si>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</si>
  <si>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</si>
  <si>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</si>
  <si>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</si>
  <si>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</si>
  <si>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</si>
  <si>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</si>
  <si>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</si>
  <si>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</si>
  <si>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</si>
  <si>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</si>
  <si>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</si>
  <si>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</si>
  <si>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</si>
  <si>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</si>
  <si>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</si>
  <si>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</si>
  <si>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</si>
  <si>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</si>
  <si>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</si>
  <si>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</si>
  <si>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</si>
  <si>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</si>
  <si>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</si>
  <si>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</si>
  <si>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</si>
  <si>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</si>
  <si>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</si>
  <si>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</si>
  <si>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</si>
  <si>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</si>
  <si>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</si>
  <si>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</si>
  <si>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</si>
  <si>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</si>
  <si>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</si>
  <si>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</si>
  <si>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</si>
  <si>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</si>
  <si>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</si>
  <si>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</si>
  <si>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</si>
  <si>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</si>
  <si>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</si>
  <si>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</si>
  <si>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</si>
  <si>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</si>
  <si>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</si>
  <si>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</si>
  <si>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</si>
  <si>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</si>
  <si>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</si>
  <si>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</si>
  <si>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</si>
  <si>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</si>
  <si>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</si>
  <si>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</si>
  <si>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</si>
  <si>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</si>
  <si>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</si>
  <si>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</si>
  <si>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</si>
  <si>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</si>
  <si>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</si>
  <si>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</si>
  <si>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</si>
  <si>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</si>
  <si>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</si>
  <si>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</si>
  <si>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</si>
  <si>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</si>
  <si>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</si>
  <si>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</si>
  <si>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</si>
  <si>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</si>
  <si>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</si>
  <si>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</si>
  <si>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</si>
  <si>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</si>
  <si>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</si>
  <si>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</si>
  <si>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</si>
  <si>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</si>
  <si>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</si>
  <si>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</si>
  <si>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</si>
  <si>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</si>
  <si>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</si>
  <si>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</si>
  <si>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</si>
  <si>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</si>
  <si>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</si>
  <si>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</si>
  <si>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</si>
  <si>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</si>
  <si>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</si>
  <si>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</si>
  <si>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</si>
  <si>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</si>
  <si>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</si>
  <si>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</si>
  <si>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</si>
  <si>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</si>
  <si>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</si>
  <si>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</si>
  <si>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</si>
  <si>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</si>
  <si>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</si>
  <si>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</si>
  <si>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</si>
  <si>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</si>
  <si>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</si>
  <si>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</si>
  <si>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</si>
  <si>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</si>
  <si>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</si>
  <si>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</si>
  <si>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</si>
  <si>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</si>
  <si>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</si>
  <si>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</si>
  <si>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</si>
  <si>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</si>
  <si>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</si>
  <si>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</si>
  <si>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</si>
  <si>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</si>
  <si>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</si>
  <si>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</si>
  <si>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</si>
  <si>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</si>
  <si>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</si>
  <si>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</si>
  <si>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</si>
  <si>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</si>
  <si>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</si>
  <si>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</si>
  <si>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</si>
  <si>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</si>
  <si>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</si>
  <si>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</si>
  <si>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</si>
  <si>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</si>
  <si>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</si>
  <si>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</si>
  <si>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</si>
  <si>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</si>
  <si>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</si>
  <si>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</si>
  <si>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</si>
  <si>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</si>
  <si>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</si>
  <si>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</si>
  <si>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</si>
  <si>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</si>
  <si>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</si>
  <si>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</si>
  <si>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</si>
  <si>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</si>
  <si>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</si>
  <si>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</si>
  <si>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</si>
  <si>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</si>
  <si>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</si>
  <si>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</si>
  <si>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</si>
  <si>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</si>
  <si>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</si>
  <si>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</si>
  <si>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</si>
  <si>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</si>
  <si>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</si>
  <si>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</si>
  <si>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</si>
  <si>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</si>
  <si>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</si>
  <si>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</si>
  <si>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</si>
  <si>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</si>
  <si>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</si>
  <si>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</si>
  <si>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</si>
  <si>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</si>
  <si>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</si>
  <si>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</si>
  <si>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</si>
  <si>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</si>
  <si>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</si>
  <si>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</si>
  <si>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</si>
  <si>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</si>
  <si>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</si>
  <si>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</si>
  <si>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</si>
  <si>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</si>
  <si>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</si>
  <si>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</si>
  <si>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</si>
  <si>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</si>
  <si>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</si>
  <si>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</si>
  <si>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</si>
  <si>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</si>
  <si>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</si>
  <si>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</si>
  <si>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</si>
  <si>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</si>
  <si>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</si>
  <si>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</si>
  <si>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</si>
  <si>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</si>
  <si>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</si>
  <si>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</si>
  <si>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</si>
  <si>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</si>
  <si>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</si>
  <si>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</si>
  <si>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</si>
  <si>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</si>
  <si>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</si>
  <si>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</si>
  <si>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</si>
  <si>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</si>
  <si>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</si>
  <si>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</si>
  <si>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</si>
  <si>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</si>
  <si>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</si>
  <si>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</si>
  <si>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</si>
  <si>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</si>
  <si>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</si>
  <si>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</si>
  <si>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</si>
  <si>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</si>
  <si>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</si>
  <si>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</si>
  <si>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</si>
  <si>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</si>
  <si>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</si>
  <si>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</si>
  <si>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</si>
  <si>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</si>
  <si>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</si>
  <si>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</si>
  <si>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</si>
  <si>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</si>
  <si>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</si>
  <si>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</si>
  <si>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</si>
  <si>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</si>
  <si>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</si>
  <si>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</si>
  <si>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</si>
  <si>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</si>
  <si>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</si>
  <si>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</si>
  <si>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</si>
  <si>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</si>
  <si>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</si>
  <si>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</si>
  <si>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</si>
  <si>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</si>
  <si>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</si>
  <si>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</si>
  <si>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</si>
  <si>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</si>
  <si>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</si>
  <si>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</si>
  <si>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</si>
  <si>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</si>
  <si>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</si>
  <si>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</si>
  <si>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</si>
  <si>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</si>
  <si>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</si>
  <si>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</si>
  <si>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</si>
  <si>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</si>
  <si>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</si>
  <si>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</si>
  <si>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</si>
  <si>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</si>
  <si>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</si>
  <si>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</si>
  <si>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</si>
  <si>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</si>
  <si>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</si>
  <si>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</si>
  <si>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</si>
  <si>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</si>
  <si>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</si>
  <si>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</si>
  <si>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</si>
  <si>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</si>
  <si>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</si>
  <si>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</si>
  <si>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</si>
  <si>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</si>
  <si>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</si>
  <si>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</si>
  <si>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</si>
  <si>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</si>
  <si>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</si>
  <si>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</si>
  <si>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</si>
  <si>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</si>
  <si>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</si>
  <si>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</si>
  <si>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</si>
  <si>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</si>
  <si>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</si>
  <si>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</si>
  <si>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</si>
  <si>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</si>
  <si>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</si>
  <si>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</si>
  <si>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</si>
  <si>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</si>
  <si>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</si>
  <si>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</si>
  <si>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</si>
  <si>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</si>
  <si>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</si>
  <si>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</si>
  <si>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</si>
  <si>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</si>
  <si>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</si>
  <si>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</si>
  <si>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</si>
  <si>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</si>
  <si>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</si>
  <si>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</si>
  <si>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</si>
  <si>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</si>
  <si>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</si>
  <si>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</si>
  <si>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</si>
  <si>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</si>
  <si>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</si>
  <si>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</si>
  <si>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</si>
  <si>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</si>
  <si>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</si>
  <si>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</si>
  <si>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</si>
  <si>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</si>
  <si>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</si>
  <si>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</si>
  <si>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</si>
  <si>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</si>
  <si>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</si>
  <si>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</si>
  <si>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</si>
  <si>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</si>
  <si>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</si>
  <si>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</si>
  <si>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</si>
  <si>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</si>
  <si>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</si>
  <si>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</si>
  <si>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</si>
  <si>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</si>
  <si>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</si>
  <si>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</si>
  <si>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</si>
  <si>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</si>
  <si>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</si>
  <si>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</si>
  <si>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</si>
  <si>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</si>
  <si>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</si>
  <si>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</si>
  <si>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</si>
  <si>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</si>
  <si>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</si>
  <si>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</si>
  <si>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</si>
  <si>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</si>
  <si>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</si>
  <si>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</si>
  <si>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</si>
  <si>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</si>
  <si>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</si>
  <si>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</si>
  <si>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</si>
  <si>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</si>
  <si>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</si>
  <si>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</si>
  <si>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</si>
  <si>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</si>
  <si>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</si>
  <si>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</si>
  <si>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</si>
  <si>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</si>
  <si>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</si>
  <si>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</si>
  <si>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</si>
  <si>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</si>
  <si>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</si>
  <si>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</si>
  <si>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</si>
  <si>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</si>
  <si>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</si>
  <si>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</si>
  <si>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</si>
  <si>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</si>
  <si>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</si>
  <si>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</si>
  <si>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</si>
  <si>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</si>
  <si>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</si>
  <si>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</si>
  <si>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</si>
  <si>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</si>
  <si>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</si>
  <si>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</si>
  <si>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</si>
  <si>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</si>
  <si>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</si>
  <si>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</si>
  <si>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</si>
  <si>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</si>
  <si>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</si>
  <si>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</si>
  <si>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</si>
  <si>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</si>
  <si>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</si>
  <si>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</si>
  <si>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</si>
  <si>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</si>
  <si>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</si>
  <si>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</si>
  <si>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</si>
  <si>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</si>
  <si>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</si>
  <si>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</si>
  <si>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</si>
  <si>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</si>
  <si>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</si>
  <si>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</si>
  <si>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</si>
  <si>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</si>
  <si>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</si>
  <si>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</si>
  <si>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</si>
  <si>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</si>
  <si>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</si>
  <si>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</si>
  <si>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</si>
  <si>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</si>
  <si>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</si>
  <si>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</si>
  <si>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</si>
  <si>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</si>
  <si>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</si>
  <si>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</si>
  <si>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</si>
  <si>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</si>
  <si>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</si>
  <si>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</si>
  <si>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</si>
  <si>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</si>
  <si>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</si>
  <si>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</si>
  <si>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</si>
  <si>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</si>
  <si>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</si>
  <si>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</si>
  <si>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</si>
  <si>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</si>
  <si>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</si>
  <si>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</si>
  <si>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</si>
  <si>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</si>
  <si>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</si>
  <si>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</si>
  <si>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</si>
  <si>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</si>
  <si>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</si>
  <si>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</si>
  <si>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</si>
  <si>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</si>
  <si>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</si>
  <si>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</si>
  <si>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</si>
  <si>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</si>
  <si>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</si>
  <si>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</si>
  <si>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</si>
  <si>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</si>
  <si>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</si>
  <si>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</si>
  <si>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</si>
  <si>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</si>
  <si>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</si>
  <si>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</si>
  <si>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</si>
  <si>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</si>
  <si>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</si>
  <si>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</si>
  <si>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</si>
  <si>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</si>
  <si>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</si>
  <si>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</si>
  <si>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</si>
  <si>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</si>
  <si>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</si>
  <si>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</si>
  <si>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</si>
  <si>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</si>
  <si>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</si>
  <si>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</si>
  <si>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</si>
  <si>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</si>
  <si>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</si>
  <si>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</si>
  <si>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</si>
  <si>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</si>
  <si>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</si>
  <si>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</si>
  <si>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</si>
  <si>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</si>
  <si>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</si>
  <si>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</si>
  <si>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</si>
  <si>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</si>
  <si>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</si>
  <si>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</si>
  <si>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</si>
  <si>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</si>
  <si>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</si>
  <si>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</si>
  <si>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</si>
  <si>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</si>
  <si>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</si>
  <si>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</si>
  <si>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</si>
  <si>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</si>
  <si>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</si>
  <si>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</si>
  <si>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</si>
  <si>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</si>
  <si>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</si>
  <si>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</si>
  <si>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</si>
  <si>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</si>
  <si>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</si>
  <si>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</si>
  <si>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</si>
  <si>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</si>
  <si>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</si>
  <si>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</si>
  <si>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</si>
  <si>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</si>
  <si>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</si>
  <si>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</si>
  <si>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</si>
  <si>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</si>
  <si>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</si>
  <si>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</si>
  <si>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</si>
  <si>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</si>
  <si>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</si>
  <si>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</si>
  <si>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</si>
  <si>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</si>
  <si>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</si>
  <si>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</si>
  <si>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</si>
  <si>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</si>
  <si>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</si>
  <si>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</si>
  <si>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</si>
  <si>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</si>
  <si>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</si>
  <si>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</si>
  <si>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</si>
  <si>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</si>
  <si>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</si>
  <si>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</si>
  <si>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</si>
  <si>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</si>
  <si>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</si>
  <si>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</si>
  <si>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</si>
  <si>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</si>
  <si>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</si>
  <si>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</si>
  <si>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</si>
  <si>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</si>
  <si>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</si>
  <si>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</si>
  <si>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</si>
  <si>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</si>
  <si>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</si>
  <si>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</si>
  <si>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</si>
  <si>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</si>
  <si>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</si>
  <si>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</si>
  <si>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</si>
  <si>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</si>
  <si>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</si>
  <si>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</si>
  <si>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</si>
  <si>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</si>
  <si>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</si>
  <si>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</si>
  <si>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</si>
  <si>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</si>
  <si>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</si>
  <si>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</si>
  <si>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</si>
  <si>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</si>
  <si>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</si>
  <si>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</si>
  <si>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</si>
  <si>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</si>
  <si>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</si>
  <si>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</si>
  <si>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</si>
  <si>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</si>
  <si>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</si>
  <si>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</si>
  <si>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</si>
  <si>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</si>
  <si>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</si>
  <si>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</si>
  <si>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</si>
  <si>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</si>
  <si>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</si>
  <si>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</si>
  <si>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</si>
  <si>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</si>
  <si>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</si>
  <si>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</si>
  <si>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</si>
  <si>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</si>
  <si>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</si>
  <si>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</si>
  <si>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</si>
  <si>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</si>
  <si>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</si>
  <si>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</si>
  <si>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</si>
  <si>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</si>
  <si>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</si>
  <si>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</si>
  <si>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</si>
  <si>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</si>
  <si>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</si>
  <si>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</si>
  <si>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</si>
  <si>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</si>
  <si>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</si>
  <si>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</si>
  <si>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</si>
  <si>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</si>
  <si>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</si>
  <si>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</si>
  <si>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</si>
  <si>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</si>
  <si>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</si>
  <si>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</si>
  <si>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</si>
  <si>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</si>
  <si>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</si>
  <si>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</si>
  <si>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</si>
  <si>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</si>
  <si>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</si>
  <si>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</si>
  <si>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</si>
  <si>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</si>
  <si>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</si>
  <si>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</si>
  <si>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</si>
  <si>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</si>
  <si>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</si>
  <si>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</si>
  <si>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</si>
  <si>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</si>
  <si>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</si>
  <si>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</si>
  <si>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</si>
  <si>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</si>
  <si>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</si>
  <si>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</si>
  <si>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</si>
  <si>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</si>
  <si>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</si>
  <si>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</si>
  <si>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</si>
  <si>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</si>
  <si>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</si>
  <si>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</si>
  <si>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</si>
  <si>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</si>
  <si>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</si>
  <si>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</si>
  <si>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</si>
  <si>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</si>
  <si>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</si>
  <si>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</si>
  <si>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</si>
  <si>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</si>
  <si>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</si>
  <si>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</si>
  <si>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</si>
  <si>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</si>
  <si>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</si>
  <si>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</si>
  <si>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</si>
  <si>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</si>
  <si>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</si>
  <si>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</si>
  <si>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</si>
  <si>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</si>
  <si>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</si>
  <si>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</si>
  <si>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</si>
  <si>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</si>
  <si>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</si>
  <si>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</si>
  <si>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</si>
  <si>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</si>
  <si>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</si>
  <si>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</si>
  <si>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</si>
  <si>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</si>
  <si>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</si>
  <si>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</si>
  <si>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</si>
  <si>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</si>
  <si>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</si>
  <si>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</si>
  <si>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</si>
  <si>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</si>
  <si>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</si>
  <si>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</si>
  <si>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</si>
  <si>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</si>
  <si>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</si>
  <si>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</si>
  <si>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</si>
  <si>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</si>
  <si>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</si>
  <si>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</si>
  <si>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</si>
  <si>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</si>
  <si>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</si>
  <si>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</si>
  <si>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</si>
  <si>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</si>
  <si>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</si>
  <si>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</si>
  <si>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</si>
  <si>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</si>
  <si>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</si>
  <si>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</si>
  <si>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</si>
  <si>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</si>
  <si>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</si>
  <si>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</si>
  <si>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</si>
  <si>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</si>
  <si>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</si>
  <si>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</si>
  <si>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</si>
  <si>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</si>
  <si>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</si>
  <si>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</si>
  <si>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</si>
  <si>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</si>
  <si>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</si>
  <si>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</si>
  <si>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</si>
  <si>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</si>
  <si>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</si>
  <si>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</si>
  <si>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</si>
  <si>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</si>
  <si>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</si>
  <si>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</si>
  <si>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</si>
  <si>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</si>
  <si>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</si>
  <si>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</si>
  <si>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</si>
  <si>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</si>
  <si>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</si>
  <si>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</si>
  <si>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</si>
  <si>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</si>
  <si>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</si>
  <si>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</si>
  <si>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</si>
  <si>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</si>
  <si>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</si>
  <si>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</si>
  <si>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</si>
  <si>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</si>
  <si>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</si>
  <si>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</si>
  <si>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</si>
  <si>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</si>
  <si>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</si>
  <si>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</si>
  <si>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</si>
  <si>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</si>
  <si>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</si>
  <si>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</si>
  <si>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</si>
  <si>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</si>
  <si>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</si>
  <si>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</si>
  <si>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</si>
  <si>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</si>
  <si>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</si>
  <si>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</si>
  <si>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</si>
  <si>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</si>
  <si>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</si>
  <si>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</si>
  <si>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</si>
  <si>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</si>
  <si>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</si>
  <si>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</si>
  <si>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</si>
  <si>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</si>
  <si>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</si>
  <si>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</si>
  <si>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</si>
  <si>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</si>
  <si>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</si>
  <si>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</si>
  <si>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</si>
  <si>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</si>
  <si>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</si>
  <si>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</si>
  <si>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</si>
  <si>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</si>
  <si>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</si>
  <si>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</si>
  <si>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</si>
  <si>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</si>
  <si>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</si>
  <si>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</si>
  <si>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</si>
  <si>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</si>
  <si>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</si>
  <si>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</si>
  <si>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</si>
  <si>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</si>
  <si>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</si>
  <si>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</si>
  <si>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</si>
  <si>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</si>
  <si>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</si>
  <si>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</si>
  <si>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</si>
  <si>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</si>
  <si>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</si>
  <si>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</si>
  <si>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</si>
  <si>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</si>
  <si>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</si>
  <si>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</si>
  <si>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</si>
  <si>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</si>
  <si>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</si>
  <si>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</si>
  <si>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</si>
  <si>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</si>
  <si>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</si>
  <si>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</si>
  <si>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</si>
  <si>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</si>
  <si>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</si>
  <si>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</si>
  <si>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</si>
  <si>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</si>
  <si>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</si>
  <si>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</si>
  <si>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</si>
  <si>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</si>
  <si>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</si>
  <si>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</si>
  <si>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</si>
  <si>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</si>
  <si>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</si>
  <si>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</si>
  <si>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</si>
  <si>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</si>
  <si>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</si>
  <si>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</si>
  <si>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</si>
  <si>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</si>
  <si>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</si>
  <si>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</si>
  <si>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</si>
  <si>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</si>
  <si>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</si>
  <si>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</si>
  <si>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</si>
  <si>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</si>
  <si>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</si>
  <si>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</si>
  <si>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</si>
  <si>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</si>
  <si>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</si>
  <si>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</si>
  <si>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</si>
  <si>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</si>
  <si>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</si>
  <si>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</si>
  <si>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</si>
  <si>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</si>
  <si>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</si>
  <si>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</si>
  <si>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</si>
  <si>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</si>
  <si>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</si>
  <si>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</si>
  <si>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</si>
  <si>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</si>
  <si>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</si>
  <si>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</si>
  <si>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</si>
  <si>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</si>
  <si>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</si>
  <si>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</si>
  <si>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</si>
  <si>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</si>
  <si>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</si>
  <si>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</si>
  <si>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</si>
  <si>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</si>
  <si>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</si>
  <si>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</si>
  <si>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</si>
  <si>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</si>
  <si>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</si>
  <si>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</si>
  <si>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</si>
  <si>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</si>
  <si>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</si>
  <si>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</si>
  <si>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</si>
  <si>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</si>
  <si>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</si>
  <si>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</si>
  <si>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</si>
  <si>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</si>
  <si>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</si>
  <si>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</si>
  <si>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</si>
  <si>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</si>
  <si>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</si>
  <si>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</si>
  <si>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</si>
  <si>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</si>
  <si>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</si>
  <si>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</si>
  <si>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</si>
  <si>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</si>
  <si>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</si>
  <si>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</si>
  <si>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</si>
  <si>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</si>
  <si>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</si>
  <si>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</si>
  <si>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</si>
  <si>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</si>
  <si>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</si>
  <si>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</si>
  <si>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</si>
  <si>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</si>
  <si>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</si>
  <si>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</si>
  <si>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</si>
  <si>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</si>
  <si>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</si>
  <si>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</si>
  <si>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</si>
  <si>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</si>
  <si>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</si>
  <si>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</si>
  <si>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</si>
  <si>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</si>
  <si>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</si>
  <si>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</si>
  <si>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</si>
  <si>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</si>
  <si>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</si>
  <si>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</si>
  <si>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</si>
  <si>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</si>
  <si>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</si>
  <si>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</si>
  <si>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</si>
  <si>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</si>
  <si>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</si>
  <si>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</si>
  <si>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</si>
  <si>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</si>
  <si>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</si>
  <si>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</si>
  <si>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</si>
  <si>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</si>
  <si>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</si>
  <si>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</si>
  <si>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</si>
  <si>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</si>
  <si>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</si>
  <si>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</si>
  <si>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</si>
  <si>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</si>
  <si>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</si>
  <si>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</si>
  <si>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</si>
  <si>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</si>
  <si>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</si>
  <si>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</si>
  <si>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</si>
  <si>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</si>
  <si>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</si>
  <si>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</si>
  <si>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</si>
  <si>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</si>
  <si>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</si>
  <si>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</si>
  <si>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</si>
  <si>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</si>
  <si>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</si>
  <si>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</si>
  <si>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</si>
  <si>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</si>
  <si>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</si>
  <si>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</si>
  <si>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</si>
  <si>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</si>
  <si>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</si>
  <si>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</si>
  <si>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</si>
  <si>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</si>
  <si>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</si>
  <si>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</si>
  <si>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</si>
  <si>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</si>
  <si>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</si>
  <si>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</si>
  <si>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</si>
  <si>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</si>
  <si>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</si>
  <si>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</si>
  <si>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</si>
  <si>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</si>
  <si>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</si>
  <si>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</si>
  <si>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</si>
  <si>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</si>
  <si>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</si>
  <si>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</si>
  <si>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</si>
  <si>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</si>
  <si>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</si>
  <si>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</si>
  <si>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</si>
  <si>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</si>
  <si>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</si>
  <si>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</si>
  <si>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</si>
  <si>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</si>
  <si>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</si>
  <si>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</si>
  <si>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</si>
  <si>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</si>
  <si>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</si>
  <si>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</si>
  <si>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</si>
  <si>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</si>
  <si>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</si>
  <si>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</si>
  <si>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</si>
  <si>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</si>
  <si>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</si>
  <si>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</si>
  <si>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</si>
  <si>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</si>
  <si>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</si>
  <si>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</si>
  <si>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</si>
  <si>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</si>
  <si>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</si>
  <si>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</si>
  <si>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</si>
  <si>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</si>
  <si>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</si>
  <si>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</si>
  <si>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</si>
  <si>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</si>
  <si>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</si>
  <si>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</si>
  <si>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</si>
  <si>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</si>
  <si>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</si>
  <si>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</si>
  <si>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</si>
  <si>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</si>
  <si>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</si>
  <si>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</si>
  <si>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</si>
  <si>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</si>
  <si>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</si>
  <si>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</si>
  <si>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</si>
  <si>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</si>
  <si>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</si>
  <si>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</si>
  <si>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</si>
  <si>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</si>
  <si>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</si>
  <si>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</si>
  <si>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</si>
  <si>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</si>
  <si>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</si>
  <si>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</si>
  <si>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</si>
  <si>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</si>
  <si>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</si>
  <si>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</si>
  <si>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</si>
  <si>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</si>
  <si>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</si>
  <si>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</si>
  <si>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</si>
  <si>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</si>
  <si>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</si>
  <si>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</si>
  <si>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</si>
  <si>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</si>
  <si>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</si>
  <si>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</si>
  <si>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</si>
  <si>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</si>
  <si>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</si>
  <si>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</si>
  <si>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</si>
  <si>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</si>
  <si>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</si>
  <si>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</si>
  <si>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</si>
  <si>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</si>
  <si>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</si>
  <si>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</si>
  <si>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</si>
  <si>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</si>
  <si>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</si>
  <si>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</si>
  <si>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</si>
  <si>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</si>
  <si>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</si>
  <si>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</si>
  <si>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</si>
  <si>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</si>
  <si>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</si>
  <si>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</si>
  <si>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</si>
  <si>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</si>
  <si>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</si>
  <si>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</si>
  <si>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</si>
  <si>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</si>
  <si>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</si>
  <si>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</si>
  <si>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</si>
  <si>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</si>
  <si>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</si>
  <si>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</si>
  <si>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</si>
  <si>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</si>
  <si>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</si>
  <si>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</si>
  <si>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</si>
  <si>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</si>
  <si>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</si>
  <si>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</si>
  <si>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</si>
  <si>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</si>
  <si>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</si>
  <si>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</si>
  <si>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</si>
  <si>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</si>
  <si>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</si>
  <si>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</si>
  <si>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</si>
  <si>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</si>
  <si>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</si>
  <si>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</si>
  <si>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</si>
  <si>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</si>
  <si>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</si>
  <si>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</si>
  <si>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</si>
  <si>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</si>
  <si>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</si>
  <si>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</si>
  <si>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</si>
  <si>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</si>
  <si>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</si>
  <si>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</si>
  <si>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</si>
  <si>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</si>
  <si>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</si>
  <si>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</si>
  <si>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</si>
  <si>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</si>
  <si>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</si>
  <si>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</si>
  <si>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</si>
  <si>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</si>
  <si>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</si>
  <si>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</si>
  <si>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</si>
  <si>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</si>
  <si>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</si>
  <si>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</si>
  <si>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</si>
  <si>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</si>
  <si>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</si>
  <si>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</si>
  <si>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</si>
  <si>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</si>
  <si>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</si>
  <si>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</si>
  <si>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</si>
  <si>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</si>
  <si>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</si>
  <si>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</si>
  <si>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</si>
  <si>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</si>
  <si>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</si>
  <si>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</si>
  <si>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</si>
  <si>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</si>
  <si>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</si>
  <si>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</si>
  <si>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</si>
  <si>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</si>
  <si>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</si>
  <si>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</si>
  <si>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</si>
  <si>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</si>
  <si>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</si>
  <si>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</si>
  <si>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</si>
  <si>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</si>
  <si>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</si>
  <si>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</si>
  <si>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</si>
  <si>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</si>
  <si>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</si>
  <si>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</si>
  <si>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</si>
  <si>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</si>
  <si>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</si>
  <si>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</si>
  <si>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</si>
  <si>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</si>
  <si>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</si>
  <si>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</si>
  <si>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</si>
  <si>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</si>
  <si>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</si>
  <si>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</si>
  <si>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</si>
  <si>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</si>
  <si>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</si>
  <si>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</si>
  <si>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</si>
  <si>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</si>
  <si>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</si>
  <si>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</si>
  <si>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</si>
  <si>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</si>
  <si>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</si>
  <si>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</si>
  <si>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</si>
  <si>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</si>
  <si>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</si>
  <si>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</si>
  <si>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</si>
  <si>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</si>
  <si>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</si>
  <si>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</si>
  <si>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</si>
  <si>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</si>
  <si>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</si>
  <si>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</si>
  <si>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</si>
  <si>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</si>
  <si>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</si>
  <si>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</si>
  <si>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</si>
  <si>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</si>
  <si>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</si>
  <si>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</si>
  <si>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</si>
  <si>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</si>
  <si>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</si>
  <si>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</si>
  <si>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</si>
  <si>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</si>
  <si>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</si>
  <si>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</si>
  <si>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</si>
  <si>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</si>
  <si>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</si>
  <si>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</si>
  <si>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</si>
  <si>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</si>
  <si>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</si>
  <si>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</si>
  <si>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</si>
  <si>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</si>
  <si>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</si>
  <si>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</si>
  <si>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</si>
  <si>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</si>
  <si>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</si>
  <si>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</si>
  <si>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</si>
  <si>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</si>
  <si>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</si>
  <si>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</si>
  <si>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</si>
  <si>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</si>
  <si>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</si>
  <si>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</si>
  <si>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</si>
  <si>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</si>
  <si>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</si>
  <si>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</si>
  <si>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</si>
  <si>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</si>
  <si>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</si>
  <si>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</si>
  <si>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</si>
  <si>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</si>
  <si>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</si>
  <si>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</si>
  <si>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</si>
  <si>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</si>
  <si>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</si>
  <si>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</si>
  <si>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</si>
  <si>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</si>
  <si>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</si>
  <si>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</si>
  <si>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</si>
  <si>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</si>
  <si>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</si>
  <si>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</si>
  <si>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</si>
  <si>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</si>
  <si>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</si>
  <si>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</si>
  <si>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</si>
  <si>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</si>
  <si>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</si>
  <si>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</si>
  <si>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</si>
  <si>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</si>
  <si>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</si>
  <si>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</si>
  <si>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</si>
  <si>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</si>
  <si>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</si>
  <si>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</si>
  <si>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</si>
  <si>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</si>
  <si>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</si>
  <si>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</si>
  <si>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</si>
  <si>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</si>
  <si>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</si>
  <si>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</si>
  <si>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</si>
  <si>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</si>
  <si>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</si>
  <si>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</si>
  <si>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</si>
  <si>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</si>
  <si>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</si>
  <si>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</si>
  <si>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</si>
  <si>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</si>
  <si>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</si>
  <si>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</si>
  <si>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</si>
  <si>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</si>
  <si>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</si>
  <si>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</si>
  <si>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</si>
  <si>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</si>
  <si>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</si>
  <si>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</si>
  <si>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</si>
  <si>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</si>
  <si>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</si>
  <si>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</si>
  <si>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</si>
  <si>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</si>
  <si>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</si>
  <si>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</si>
  <si>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</si>
  <si>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</si>
  <si>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</si>
  <si>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</si>
  <si>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</si>
  <si>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</si>
  <si>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</si>
  <si>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</si>
  <si>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</si>
  <si>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</si>
  <si>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</si>
  <si>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</si>
  <si>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</si>
  <si>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</si>
  <si>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</si>
  <si>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</si>
  <si>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</si>
  <si>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</si>
  <si>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</si>
  <si>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</si>
  <si>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</si>
  <si>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</si>
  <si>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</si>
  <si>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</si>
  <si>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</si>
  <si>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</si>
  <si>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</si>
  <si>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</si>
  <si>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</si>
  <si>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</si>
  <si>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</si>
  <si>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</si>
  <si>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</si>
  <si>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</si>
  <si>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</si>
  <si>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</si>
  <si>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</si>
  <si>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</si>
  <si>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</si>
  <si>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</si>
  <si>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</si>
  <si>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</si>
  <si>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</si>
  <si>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</si>
  <si>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</si>
  <si>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</si>
  <si>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</si>
  <si>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</si>
  <si>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</si>
  <si>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</si>
  <si>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</si>
  <si>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</si>
  <si>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</si>
  <si>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</si>
  <si>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</si>
  <si>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</si>
  <si>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</si>
  <si>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</si>
  <si>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</si>
  <si>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</si>
  <si>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</si>
  <si>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</si>
  <si>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</si>
  <si>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</si>
  <si>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</si>
  <si>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</si>
  <si>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</si>
  <si>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</si>
  <si>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</si>
  <si>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</si>
  <si>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</si>
  <si>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</si>
  <si>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</si>
  <si>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</si>
  <si>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</si>
  <si>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</si>
  <si>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</si>
  <si>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</si>
  <si>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</si>
  <si>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</si>
  <si>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</si>
  <si>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</si>
  <si>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</si>
  <si>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</si>
  <si>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</si>
  <si>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</si>
  <si>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</si>
  <si>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</si>
  <si>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</si>
  <si>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</si>
  <si>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</si>
  <si>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</si>
  <si>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</si>
  <si>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</si>
  <si>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</si>
  <si>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</si>
  <si>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</si>
  <si>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</si>
  <si>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</si>
  <si>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</si>
  <si>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</si>
  <si>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</si>
  <si>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</si>
  <si>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</si>
  <si>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</si>
  <si>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</si>
  <si>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</si>
  <si>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</si>
  <si>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</si>
  <si>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</si>
  <si>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</si>
  <si>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</si>
  <si>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</si>
  <si>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</si>
  <si>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</si>
  <si>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</si>
  <si>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</si>
  <si>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</si>
  <si>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</si>
  <si>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</si>
  <si>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</si>
  <si>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</si>
  <si>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</si>
  <si>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</si>
  <si>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</si>
  <si>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</si>
  <si>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</si>
  <si>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</si>
  <si>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</si>
  <si>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</si>
  <si>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</si>
  <si>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</si>
  <si>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</si>
  <si>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</si>
  <si>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</si>
  <si>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</si>
  <si>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</si>
  <si>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</si>
  <si>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</si>
  <si>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</si>
  <si>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</si>
  <si>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</si>
  <si>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</si>
  <si>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</si>
  <si>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</si>
  <si>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</si>
  <si>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</si>
  <si>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</si>
  <si>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</si>
  <si>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</si>
  <si>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</si>
  <si>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</si>
  <si>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</si>
  <si>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</si>
  <si>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</si>
  <si>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</si>
  <si>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</si>
  <si>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</si>
  <si>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</si>
  <si>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</si>
  <si>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</si>
  <si>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</si>
  <si>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</si>
  <si>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</si>
  <si>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</si>
  <si>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</si>
  <si>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</si>
  <si>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</si>
  <si>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</si>
  <si>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</si>
  <si>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</si>
  <si>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</si>
  <si>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</si>
  <si>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</si>
  <si>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</si>
  <si>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</si>
  <si>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</si>
  <si>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</si>
  <si>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</si>
  <si>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</si>
  <si>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</si>
  <si>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</si>
  <si>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</si>
  <si>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</si>
  <si>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</si>
  <si>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</si>
  <si>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</si>
  <si>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</si>
  <si>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</si>
  <si>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</si>
  <si>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</si>
  <si>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</si>
  <si>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</si>
  <si>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</si>
  <si>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</si>
  <si>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</si>
  <si>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</si>
  <si>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</si>
  <si>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</si>
  <si>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</si>
  <si>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</si>
  <si>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</si>
  <si>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</si>
  <si>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</si>
  <si>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</si>
  <si>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</si>
  <si>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</si>
  <si>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</si>
  <si>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</si>
  <si>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</si>
  <si>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</si>
  <si>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</si>
  <si>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</si>
  <si>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</si>
  <si>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</si>
  <si>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</si>
  <si>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</si>
  <si>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</si>
  <si>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</si>
  <si>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</si>
  <si>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</si>
  <si>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</si>
  <si>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</si>
  <si>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</si>
  <si>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</si>
  <si>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</si>
  <si>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</si>
  <si>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</si>
  <si>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</si>
  <si>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</si>
  <si>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</si>
  <si>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</si>
  <si>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</si>
  <si>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</si>
  <si>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</si>
  <si>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</si>
  <si>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</si>
  <si>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</si>
  <si>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</si>
  <si>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</si>
  <si>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</si>
  <si>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</si>
  <si>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</si>
  <si>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</si>
  <si>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</si>
  <si>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</si>
  <si>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</si>
  <si>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</si>
  <si>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</si>
  <si>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</si>
  <si>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</si>
  <si>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</si>
  <si>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</si>
  <si>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</si>
  <si>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</si>
  <si>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</si>
  <si>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</si>
  <si>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</si>
  <si>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</si>
  <si>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</si>
  <si>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</si>
  <si>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</si>
  <si>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</si>
  <si>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</si>
  <si>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</si>
  <si>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</si>
  <si>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</si>
  <si>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</si>
  <si>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</si>
  <si>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</si>
  <si>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</si>
  <si>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</si>
  <si>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</si>
  <si>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</si>
  <si>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</si>
  <si>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</si>
  <si>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</si>
  <si>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</si>
  <si>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</si>
  <si>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</si>
  <si>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</si>
  <si>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</si>
  <si>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</si>
  <si>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</si>
  <si>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</si>
  <si>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</si>
  <si>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</si>
  <si>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</si>
  <si>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</si>
  <si>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</si>
  <si>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</si>
  <si>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</si>
  <si>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</si>
  <si>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</si>
  <si>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</si>
  <si>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</si>
  <si>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</si>
  <si>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</si>
  <si>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</si>
  <si>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</si>
  <si>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</si>
  <si>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</si>
  <si>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</si>
  <si>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</si>
  <si>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</si>
  <si>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</si>
  <si>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</si>
  <si>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</si>
  <si>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</si>
  <si>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</si>
  <si>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</si>
  <si>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</si>
  <si>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</si>
  <si>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</si>
  <si>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</si>
  <si>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</si>
  <si>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</si>
  <si>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</si>
  <si>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</si>
  <si>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</si>
  <si>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</si>
  <si>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</si>
  <si>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</si>
  <si>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</si>
  <si>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</si>
  <si>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</si>
  <si>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</si>
  <si>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</si>
  <si>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</si>
  <si>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</si>
  <si>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</si>
  <si>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</si>
  <si>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</si>
  <si>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</si>
  <si>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</si>
  <si>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</si>
  <si>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</si>
  <si>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</si>
  <si>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</si>
  <si>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</si>
  <si>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</si>
  <si>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</si>
  <si>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</si>
  <si>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</si>
  <si>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</si>
  <si>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</si>
  <si>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</si>
  <si>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</si>
  <si>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</si>
  <si>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</si>
  <si>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</si>
  <si>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</si>
  <si>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</si>
  <si>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</si>
  <si>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</si>
  <si>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</si>
  <si>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</si>
  <si>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</si>
  <si>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</si>
  <si>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</si>
  <si>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</si>
  <si>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</si>
  <si>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</si>
  <si>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</si>
  <si>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</si>
  <si>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</si>
  <si>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</si>
  <si>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</si>
  <si>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</si>
  <si>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</si>
  <si>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</si>
  <si>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</si>
  <si>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</si>
  <si>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</si>
  <si>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</si>
  <si>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</si>
  <si>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</si>
  <si>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</si>
  <si>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</si>
  <si>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</si>
  <si>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</si>
  <si>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</si>
  <si>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</si>
  <si>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</si>
  <si>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</si>
  <si>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</si>
  <si>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</si>
  <si>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</si>
  <si>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</si>
  <si>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</si>
  <si>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</si>
  <si>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</si>
  <si>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</si>
  <si>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</si>
  <si>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</si>
  <si>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</si>
  <si>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</si>
  <si>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</si>
  <si>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</si>
  <si>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</si>
  <si>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</si>
  <si>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</si>
  <si>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</si>
  <si>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</si>
  <si>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</si>
  <si>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</si>
  <si>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</si>
  <si>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</si>
  <si>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</si>
  <si>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</si>
  <si>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</si>
  <si>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</si>
  <si>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</si>
  <si>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</si>
  <si>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</si>
  <si>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</si>
  <si>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</si>
  <si>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</si>
  <si>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</si>
  <si>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</si>
  <si>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</si>
  <si>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</si>
  <si>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</si>
  <si>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</si>
  <si>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</si>
  <si>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</si>
  <si>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</si>
  <si>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</si>
  <si>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</si>
  <si>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</si>
  <si>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</si>
  <si>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</si>
  <si>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</si>
  <si>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</si>
  <si>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</si>
  <si>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</si>
  <si>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</si>
  <si>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</si>
  <si>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</si>
  <si>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</si>
  <si>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</si>
  <si>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</si>
  <si>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</si>
  <si>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</si>
  <si>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</si>
  <si>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</si>
  <si>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</si>
  <si>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</si>
  <si>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</si>
  <si>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</si>
  <si>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</si>
  <si>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</si>
  <si>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</si>
  <si>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</si>
  <si>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</si>
  <si>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</si>
  <si>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</si>
  <si>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</si>
  <si>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</si>
  <si>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</si>
  <si>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</si>
  <si>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</si>
  <si>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</si>
  <si>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</si>
  <si>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</si>
  <si>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</si>
  <si>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</si>
  <si>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</si>
  <si>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</si>
  <si>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</si>
  <si>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</si>
  <si>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</si>
  <si>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</si>
  <si>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</si>
  <si>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</si>
  <si>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</si>
  <si>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</si>
  <si>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</si>
  <si>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</si>
  <si>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</si>
  <si>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</si>
  <si>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</si>
  <si>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</si>
  <si>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</si>
  <si>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</si>
  <si>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</si>
  <si>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</si>
  <si>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</si>
  <si>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</si>
  <si>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</si>
  <si>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</si>
  <si>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</si>
  <si>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</si>
  <si>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</si>
  <si>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</si>
  <si>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</si>
  <si>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</si>
  <si>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</si>
  <si>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</si>
  <si>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</si>
  <si>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</si>
  <si>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</si>
  <si>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</si>
  <si>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</si>
  <si>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</si>
  <si>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</si>
  <si>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</si>
  <si>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</si>
  <si>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</si>
  <si>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</si>
  <si>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</si>
  <si>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</si>
  <si>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</si>
  <si>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</si>
  <si>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</si>
  <si>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</si>
  <si>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</si>
  <si>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</si>
  <si>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</si>
  <si>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</si>
  <si>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</si>
  <si>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</si>
  <si>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</si>
  <si>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</si>
  <si>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</si>
  <si>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</si>
  <si>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</si>
  <si>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</si>
  <si>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</si>
  <si>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</si>
  <si>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</si>
  <si>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</si>
  <si>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</si>
  <si>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</si>
  <si>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</si>
  <si>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</si>
  <si>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</si>
  <si>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</si>
  <si>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</si>
  <si>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</si>
  <si>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</si>
  <si>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</si>
  <si>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</si>
  <si>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</si>
  <si>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</si>
  <si>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</si>
  <si>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</si>
  <si>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</si>
  <si>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</si>
  <si>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</si>
  <si>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</si>
  <si>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</si>
  <si>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</si>
  <si>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</si>
  <si>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</si>
  <si>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</si>
  <si>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</si>
  <si>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</si>
  <si>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</si>
  <si>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</si>
  <si>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</si>
  <si>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</si>
  <si>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</si>
  <si>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</si>
  <si>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</si>
  <si>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</si>
  <si>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</si>
  <si>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</si>
  <si>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</si>
  <si>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</si>
  <si>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</si>
  <si>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</si>
  <si>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</si>
  <si>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</si>
  <si>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</si>
  <si>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</si>
  <si>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</si>
  <si>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</si>
  <si>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</si>
  <si>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</si>
  <si>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</si>
  <si>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</si>
  <si>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</si>
  <si>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</si>
  <si>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</si>
  <si>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</si>
  <si>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</si>
  <si>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</si>
  <si>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</si>
  <si>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</si>
  <si>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</si>
  <si>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</si>
  <si>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</si>
  <si>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</si>
  <si>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</si>
  <si>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</si>
  <si>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</si>
  <si>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</si>
  <si>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</si>
  <si>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</si>
  <si>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</si>
  <si>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</si>
  <si>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</si>
  <si>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</si>
  <si>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</si>
  <si>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</si>
  <si>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</si>
  <si>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</si>
  <si>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</si>
  <si>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</si>
  <si>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</si>
  <si>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</si>
  <si>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</si>
  <si>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</si>
  <si>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</si>
  <si>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</si>
  <si>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</si>
  <si>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</si>
  <si>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</si>
  <si>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</si>
  <si>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</si>
  <si>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</si>
  <si>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</si>
  <si>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</si>
  <si>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</si>
  <si>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</si>
  <si>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</si>
  <si>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</si>
  <si>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</si>
  <si>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</si>
  <si>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</si>
  <si>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</si>
  <si>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</si>
  <si>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</si>
  <si>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</si>
  <si>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</si>
  <si>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</si>
  <si>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</si>
  <si>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</si>
  <si>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</si>
  <si>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</si>
  <si>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</si>
  <si>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</si>
  <si>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</si>
  <si>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</si>
  <si>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</si>
  <si>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</si>
  <si>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</si>
  <si>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</si>
  <si>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</si>
  <si>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</si>
  <si>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</si>
  <si>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</si>
  <si>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</si>
  <si>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</si>
  <si>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</si>
  <si>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</si>
  <si>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</si>
  <si>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</si>
  <si>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</si>
  <si>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</si>
  <si>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</si>
  <si>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</si>
  <si>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</si>
  <si>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</si>
  <si>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</si>
  <si>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</si>
  <si>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</si>
  <si>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</si>
  <si>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</si>
  <si>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</si>
  <si>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</si>
  <si>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</si>
  <si>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</si>
  <si>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</si>
  <si>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</si>
  <si>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</si>
  <si>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</si>
  <si>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</si>
  <si>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</si>
  <si>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</si>
  <si>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</si>
  <si>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</si>
  <si>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</si>
  <si>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</si>
  <si>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</si>
  <si>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</si>
  <si>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</si>
  <si>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</si>
  <si>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</si>
  <si>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</si>
  <si>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</si>
  <si>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</si>
  <si>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</si>
  <si>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</si>
  <si>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</si>
  <si>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</si>
  <si>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</si>
  <si>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</si>
  <si>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</si>
  <si>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</si>
  <si>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</si>
  <si>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</si>
  <si>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</si>
  <si>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</si>
  <si>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</si>
  <si>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</si>
  <si>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</si>
  <si>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</si>
  <si>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</si>
  <si>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</si>
  <si>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</si>
  <si>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</si>
  <si>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</si>
  <si>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</si>
  <si>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</si>
  <si>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</si>
  <si>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</si>
  <si>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</si>
  <si>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</si>
  <si>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</si>
  <si>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</si>
  <si>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</si>
  <si>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</si>
  <si>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</si>
  <si>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</si>
  <si>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</si>
  <si>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</si>
  <si>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</si>
  <si>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</si>
  <si>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</si>
  <si>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</si>
  <si>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</si>
  <si>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</si>
  <si>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</si>
  <si>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</si>
  <si>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</si>
  <si>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</si>
  <si>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</si>
  <si>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</si>
  <si>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</si>
  <si>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</si>
  <si>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</si>
  <si>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</si>
  <si>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</si>
  <si>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</si>
  <si>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</si>
  <si>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</si>
  <si>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</si>
  <si>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</si>
  <si>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</si>
  <si>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</si>
  <si>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</si>
  <si>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</si>
  <si>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</si>
  <si>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</si>
  <si>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</si>
  <si>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</si>
  <si>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</si>
  <si>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</si>
  <si>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</si>
  <si>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</si>
  <si>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</si>
  <si>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</si>
  <si>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</si>
  <si>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</si>
  <si>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</si>
  <si>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</si>
  <si>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</si>
  <si>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</si>
  <si>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</si>
  <si>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</si>
  <si>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</si>
  <si>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</si>
  <si>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</si>
  <si>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</si>
  <si>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</si>
  <si>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</si>
  <si>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</si>
  <si>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</si>
  <si>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</si>
  <si>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</si>
  <si>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</si>
  <si>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</si>
  <si>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</si>
  <si>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</si>
  <si>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</si>
  <si>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</si>
  <si>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</si>
  <si>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</si>
  <si>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</si>
  <si>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</si>
  <si>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</si>
  <si>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</si>
  <si>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</si>
  <si>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</si>
  <si>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</si>
  <si>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</si>
  <si>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</si>
  <si>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</si>
  <si>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</si>
  <si>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</si>
  <si>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</si>
  <si>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</si>
  <si>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</si>
  <si>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</si>
  <si>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</si>
  <si>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</si>
  <si>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</si>
  <si>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</si>
  <si>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</si>
  <si>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</si>
  <si>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</si>
  <si>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</si>
  <si>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</si>
  <si>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</si>
  <si>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</si>
  <si>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</si>
  <si>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</si>
  <si>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</si>
  <si>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</si>
  <si>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</si>
  <si>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</si>
  <si>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</si>
  <si>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</si>
  <si>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</si>
  <si>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</si>
  <si>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</si>
  <si>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</si>
  <si>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</si>
  <si>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</si>
  <si>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</si>
  <si>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</si>
  <si>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</si>
  <si>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</si>
  <si>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</si>
  <si>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</si>
  <si>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</si>
  <si>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</si>
  <si>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</si>
  <si>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</si>
  <si>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</si>
  <si>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</si>
  <si>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</si>
  <si>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</si>
  <si>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</si>
  <si>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</si>
  <si>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</si>
  <si>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</si>
  <si>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</si>
  <si>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</si>
  <si>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</si>
  <si>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</si>
  <si>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</si>
  <si>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</si>
  <si>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</si>
  <si>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</si>
  <si>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</si>
  <si>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</si>
  <si>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</si>
  <si>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</si>
  <si>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</si>
  <si>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</si>
  <si>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</si>
  <si>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</si>
  <si>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</si>
  <si>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</si>
  <si>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</si>
  <si>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</si>
  <si>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</si>
  <si>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</si>
  <si>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</si>
  <si>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</si>
  <si>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</si>
  <si>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</si>
  <si>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</si>
  <si>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</si>
  <si>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</si>
  <si>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</si>
  <si>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</si>
  <si>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</si>
  <si>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</si>
  <si>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</si>
  <si>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</si>
  <si>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</si>
  <si>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</si>
  <si>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</si>
  <si>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</si>
  <si>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</si>
  <si>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</si>
  <si>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</si>
  <si>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</si>
  <si>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</si>
  <si>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</si>
  <si>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</si>
  <si>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</si>
  <si>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</si>
  <si>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</si>
  <si>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</si>
  <si>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</si>
  <si>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</si>
  <si>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</si>
  <si>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</si>
  <si>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</si>
  <si>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</si>
  <si>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</si>
  <si>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</si>
  <si>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</si>
  <si>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</si>
  <si>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</si>
  <si>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</si>
  <si>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</si>
  <si>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</si>
  <si>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</si>
  <si>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</si>
  <si>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</si>
  <si>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</si>
  <si>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</si>
  <si>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</si>
  <si>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</si>
  <si>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</si>
  <si>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</si>
  <si>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</si>
  <si>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</si>
  <si>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</si>
  <si>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</si>
  <si>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</si>
  <si>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</si>
  <si>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</si>
  <si>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</si>
  <si>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</si>
  <si>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</si>
  <si>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</si>
  <si>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</si>
  <si>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</si>
  <si>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</si>
  <si>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</si>
  <si>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</si>
  <si>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</si>
  <si>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</si>
  <si>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</si>
  <si>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</si>
  <si>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</si>
  <si>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</si>
  <si>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</si>
  <si>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</si>
  <si>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</si>
  <si>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</si>
  <si>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</si>
  <si>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</si>
  <si>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</si>
  <si>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</si>
  <si>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</si>
  <si>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</si>
  <si>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</si>
  <si>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</si>
  <si>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</si>
  <si>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</si>
  <si>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</si>
  <si>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</si>
  <si>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</si>
  <si>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</si>
  <si>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</si>
  <si>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</si>
  <si>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</si>
  <si>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</si>
  <si>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</si>
  <si>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</si>
  <si>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</si>
  <si>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</si>
  <si>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</si>
  <si>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</si>
  <si>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</si>
  <si>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</si>
  <si>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</si>
  <si>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</si>
  <si>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</si>
  <si>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</si>
  <si>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</si>
  <si>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</si>
  <si>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</si>
  <si>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</si>
  <si>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</si>
  <si>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</si>
  <si>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</si>
  <si>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</si>
  <si>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</si>
  <si>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</si>
  <si>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</si>
  <si>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</si>
  <si>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</si>
  <si>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</si>
  <si>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</si>
  <si>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</si>
  <si>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</si>
  <si>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</si>
  <si>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</si>
  <si>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</si>
  <si>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</si>
  <si>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</si>
  <si>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</si>
  <si>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</si>
  <si>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</si>
  <si>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</si>
  <si>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</si>
  <si>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</si>
  <si>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</si>
  <si>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</si>
  <si>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</si>
  <si>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</si>
  <si>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</si>
  <si>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</si>
  <si>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</si>
  <si>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</si>
  <si>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</si>
  <si>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</si>
  <si>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</si>
  <si>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</si>
  <si>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</si>
  <si>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</si>
  <si>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</si>
  <si>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</si>
  <si>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</si>
  <si>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</si>
  <si>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</si>
  <si>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</si>
  <si>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</si>
  <si>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</si>
  <si>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</si>
  <si>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</si>
  <si>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</si>
  <si>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</si>
  <si>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</si>
  <si>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</si>
  <si>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</si>
  <si>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</si>
  <si>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</si>
  <si>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</si>
  <si>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</si>
  <si>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</si>
  <si>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</si>
  <si>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</si>
  <si>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</si>
  <si>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</si>
  <si>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</si>
  <si>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</si>
  <si>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</si>
  <si>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</si>
  <si>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</si>
  <si>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</si>
  <si>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</si>
  <si>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</si>
  <si>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</si>
  <si>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</si>
  <si>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</si>
  <si>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</si>
  <si>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</si>
  <si>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</si>
  <si>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</si>
  <si>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</si>
  <si>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</si>
  <si>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</si>
  <si>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</si>
  <si>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</si>
  <si>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</si>
  <si>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</si>
  <si>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</si>
  <si>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</si>
  <si>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</si>
  <si>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</si>
  <si>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</si>
  <si>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</si>
  <si>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</si>
  <si>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</si>
  <si>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</si>
  <si>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</si>
  <si>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</si>
  <si>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</si>
  <si>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</si>
  <si>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</si>
  <si>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</si>
  <si>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</si>
  <si>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</si>
  <si>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</si>
  <si>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</si>
  <si>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</si>
  <si>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</si>
  <si>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</si>
  <si>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</si>
  <si>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</si>
  <si>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</si>
  <si>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</si>
  <si>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</si>
  <si>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</si>
  <si>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</si>
  <si>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</si>
  <si>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</si>
  <si>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</si>
  <si>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</si>
  <si>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</si>
  <si>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</si>
  <si>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</si>
  <si>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</si>
  <si>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</si>
  <si>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</si>
  <si>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</si>
  <si>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</si>
  <si>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</si>
  <si>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</si>
  <si>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</si>
  <si>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</si>
  <si>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</si>
  <si>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</si>
  <si>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</si>
  <si>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</si>
  <si>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</si>
  <si>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</si>
  <si>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</si>
  <si>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</si>
  <si>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</si>
  <si>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</si>
  <si>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</si>
  <si>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</si>
  <si>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</si>
  <si>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</si>
  <si>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</si>
  <si>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</si>
  <si>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</si>
  <si>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</si>
  <si>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</si>
  <si>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</si>
  <si>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</si>
  <si>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</si>
  <si>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</si>
  <si>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</si>
  <si>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</si>
  <si>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</si>
  <si>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</si>
  <si>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</si>
  <si>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</si>
  <si>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</si>
  <si>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</si>
  <si>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</si>
  <si>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</si>
  <si>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</si>
  <si>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</si>
  <si>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</si>
  <si>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</si>
  <si>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</si>
  <si>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</si>
  <si>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</si>
  <si>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</si>
  <si>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</si>
  <si>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</si>
  <si>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</si>
  <si>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</si>
  <si>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</si>
  <si>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</si>
  <si>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</si>
  <si>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</si>
  <si>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</si>
  <si>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</si>
  <si>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</si>
  <si>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</si>
  <si>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</si>
  <si>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</si>
  <si>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</si>
  <si>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</si>
  <si>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</si>
  <si>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</si>
  <si>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</si>
  <si>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</si>
  <si>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</si>
  <si>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</si>
  <si>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</si>
  <si>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</si>
  <si>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</si>
  <si>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</si>
  <si>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</si>
  <si>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</si>
  <si>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</si>
  <si>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</si>
  <si>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</si>
  <si>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</si>
  <si>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</si>
  <si>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</si>
  <si>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</si>
  <si>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</si>
  <si>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</si>
  <si>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</si>
  <si>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</si>
  <si>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</si>
  <si>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</si>
  <si>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</si>
  <si>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</si>
  <si>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</si>
  <si>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</si>
  <si>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</si>
  <si>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</si>
  <si>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</si>
  <si>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</si>
  <si>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</si>
  <si>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</si>
  <si>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</si>
  <si>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</si>
  <si>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</si>
  <si>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</si>
  <si>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</si>
  <si>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</si>
  <si>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</si>
  <si>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</si>
  <si>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</si>
  <si>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</si>
  <si>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</si>
  <si>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</si>
  <si>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</si>
  <si>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</si>
  <si>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</si>
  <si>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</si>
  <si>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</si>
  <si>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</si>
  <si>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</si>
  <si>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</si>
  <si>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</si>
  <si>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</si>
  <si>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</si>
  <si>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</si>
  <si>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</si>
  <si>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</si>
  <si>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</si>
  <si>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</si>
  <si>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</si>
  <si>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</si>
  <si>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</si>
  <si>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</si>
  <si>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</si>
  <si>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</si>
  <si>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</si>
  <si>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</si>
  <si>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</si>
  <si>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</si>
  <si>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</si>
  <si>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</si>
  <si>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</si>
  <si>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</si>
  <si>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</si>
  <si>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</si>
  <si>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</si>
  <si>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</si>
  <si>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</si>
  <si>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</si>
  <si>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</si>
  <si>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</si>
  <si>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</si>
  <si>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</si>
  <si>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</si>
  <si>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</si>
  <si>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</si>
  <si>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</si>
  <si>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</si>
  <si>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</si>
  <si>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</si>
  <si>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</si>
  <si>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</si>
  <si>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</si>
  <si>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</si>
  <si>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</si>
  <si>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</si>
  <si>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</si>
  <si>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</si>
  <si>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</si>
  <si>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</si>
  <si>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</si>
  <si>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</si>
  <si>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</si>
  <si>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</si>
  <si>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</si>
  <si>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</si>
  <si>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</si>
  <si>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</si>
  <si>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</si>
  <si>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</si>
  <si>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</si>
  <si>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</si>
  <si>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</si>
  <si>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</si>
  <si>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</si>
  <si>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</si>
  <si>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</si>
  <si>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</si>
  <si>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</si>
  <si>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</si>
  <si>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</si>
  <si>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</si>
  <si>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</si>
  <si>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</si>
  <si>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</si>
  <si>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</si>
  <si>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</si>
  <si>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</si>
  <si>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</si>
  <si>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</si>
  <si>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</si>
  <si>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</si>
  <si>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</si>
  <si>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</si>
  <si>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</si>
  <si>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</si>
  <si>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</si>
  <si>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</si>
  <si>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</si>
  <si>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</si>
  <si>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</si>
  <si>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</si>
  <si>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</si>
  <si>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</si>
  <si>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</si>
  <si>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</si>
  <si>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</si>
  <si>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</si>
  <si>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</si>
  <si>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</si>
  <si>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</si>
  <si>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</si>
  <si>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</si>
  <si>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</si>
  <si>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</si>
  <si>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</si>
  <si>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</si>
  <si>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</si>
  <si>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</si>
  <si>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</si>
  <si>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</si>
  <si>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</si>
  <si>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</si>
  <si>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</si>
  <si>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</si>
  <si>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</si>
  <si>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</si>
  <si>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</si>
  <si>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</si>
  <si>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</si>
  <si>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</si>
  <si>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</si>
  <si>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</si>
  <si>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</si>
  <si>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</si>
  <si>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</si>
  <si>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</si>
  <si>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</si>
  <si>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</si>
  <si>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</si>
  <si>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</si>
  <si>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</si>
  <si>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</si>
  <si>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</si>
  <si>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</si>
  <si>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</si>
  <si>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</si>
  <si>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</si>
  <si>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</si>
  <si>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</si>
  <si>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</si>
  <si>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</si>
  <si>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</si>
  <si>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</si>
  <si>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</si>
  <si>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</si>
  <si>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</si>
  <si>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</si>
  <si>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</si>
  <si>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</si>
  <si>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</si>
  <si>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</si>
  <si>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</si>
  <si>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</si>
  <si>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</si>
  <si>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</si>
  <si>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</si>
  <si>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</si>
  <si>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</si>
  <si>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</si>
  <si>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</si>
  <si>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</si>
  <si>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</si>
  <si>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</si>
  <si>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</si>
  <si>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</si>
  <si>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</si>
  <si>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</si>
  <si>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</si>
  <si>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</si>
  <si>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</si>
  <si>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</si>
  <si>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</si>
  <si>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</si>
  <si>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</si>
  <si>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</si>
  <si>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</si>
  <si>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</si>
  <si>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</si>
  <si>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</si>
  <si>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</si>
  <si>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</si>
  <si>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</si>
  <si>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</si>
  <si>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</si>
  <si>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</si>
  <si>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</si>
  <si>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</si>
  <si>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</si>
  <si>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</si>
  <si>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</si>
  <si>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</si>
  <si>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</si>
  <si>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</si>
  <si>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</si>
  <si>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</si>
  <si>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</si>
  <si>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</si>
  <si>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</si>
  <si>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</si>
  <si>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</si>
  <si>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</si>
  <si>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</si>
  <si>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</si>
  <si>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</si>
  <si>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</si>
  <si>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</si>
  <si>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</si>
  <si>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</si>
  <si>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</si>
  <si>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</si>
  <si>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</si>
  <si>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</si>
  <si>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</si>
  <si>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</si>
  <si>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</si>
  <si>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</si>
  <si>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</si>
  <si>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</si>
  <si>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</si>
  <si>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</si>
  <si>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</si>
  <si>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</si>
  <si>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</si>
  <si>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</si>
  <si>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</si>
  <si>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</si>
  <si>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</si>
  <si>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</si>
  <si>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</si>
  <si>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</si>
  <si>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</si>
  <si>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</si>
  <si>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</si>
  <si>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</si>
  <si>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</si>
  <si>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</si>
  <si>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</si>
  <si>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</si>
  <si>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</si>
  <si>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</si>
  <si>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</si>
  <si>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</si>
  <si>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</si>
  <si>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</si>
  <si>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</si>
  <si>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</si>
  <si>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</si>
  <si>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</si>
  <si>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</si>
  <si>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</si>
  <si>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</si>
  <si>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</si>
  <si>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</si>
  <si>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</si>
  <si>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</si>
  <si>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</si>
  <si>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</si>
  <si>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</si>
  <si>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</si>
  <si>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</si>
  <si>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</si>
  <si>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</si>
  <si>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</si>
  <si>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</si>
  <si>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</si>
  <si>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</si>
  <si>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</si>
  <si>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</si>
  <si>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</si>
  <si>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</si>
  <si>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</si>
  <si>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</si>
  <si>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</si>
  <si>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</si>
  <si>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</si>
  <si>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</si>
  <si>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</si>
  <si>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</si>
  <si>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</si>
  <si>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</si>
  <si>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</si>
  <si>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</si>
  <si>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</si>
  <si>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</si>
  <si>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</si>
  <si>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</si>
  <si>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</si>
  <si>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</si>
  <si>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</si>
  <si>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</si>
  <si>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</si>
  <si>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</si>
  <si>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</si>
  <si>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</si>
  <si>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</si>
  <si>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</si>
  <si>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</si>
  <si>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</si>
  <si>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</si>
  <si>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</si>
  <si>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</si>
  <si>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</si>
  <si>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</si>
  <si>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</si>
  <si>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</si>
  <si>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</si>
  <si>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</si>
  <si>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</si>
  <si>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</si>
  <si>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</si>
  <si>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</si>
  <si>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</si>
  <si>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</si>
  <si>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</si>
  <si>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</si>
  <si>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</si>
  <si>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</si>
  <si>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</si>
  <si>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</si>
  <si>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</si>
  <si>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</si>
  <si>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</si>
  <si>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</si>
  <si>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</si>
  <si>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</si>
  <si>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</si>
  <si>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</si>
  <si>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</si>
  <si>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</si>
  <si>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</si>
  <si>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</si>
  <si>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</si>
  <si>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</si>
  <si>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</si>
  <si>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</si>
  <si>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</si>
  <si>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</si>
  <si>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</si>
  <si>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</si>
  <si>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</si>
  <si>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</si>
  <si>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</si>
  <si>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</si>
  <si>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</si>
  <si>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</si>
  <si>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</si>
  <si>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</si>
  <si>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</si>
  <si>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</si>
  <si>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</si>
  <si>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</si>
  <si>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</si>
  <si>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</si>
  <si>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</si>
  <si>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</si>
  <si>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</si>
  <si>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</si>
  <si>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</si>
  <si>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</si>
  <si>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</si>
  <si>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</si>
  <si>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</si>
  <si>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</si>
  <si>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</si>
  <si>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</si>
  <si>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</si>
  <si>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</si>
  <si>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</si>
  <si>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</si>
  <si>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</si>
  <si>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</si>
  <si>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</si>
  <si>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</si>
  <si>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</si>
  <si>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</si>
  <si>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</si>
  <si>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</si>
  <si>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</si>
  <si>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</si>
  <si>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</si>
  <si>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</si>
  <si>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</si>
  <si>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</si>
  <si>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</si>
  <si>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</si>
  <si>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</si>
  <si>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</si>
  <si>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</si>
  <si>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</si>
  <si>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</si>
  <si>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</si>
  <si>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</si>
  <si>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</si>
  <si>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</si>
  <si>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</si>
  <si>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</si>
  <si>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</si>
  <si>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</si>
  <si>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</si>
  <si>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</si>
  <si>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</si>
  <si>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</si>
  <si>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</si>
  <si>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</si>
  <si>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</si>
  <si>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</si>
  <si>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</si>
  <si>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</si>
  <si>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</si>
  <si>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</si>
  <si>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</si>
  <si>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</si>
  <si>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</si>
  <si>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</si>
  <si>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</si>
  <si>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</si>
  <si>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</si>
  <si>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</si>
  <si>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</si>
  <si>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</si>
  <si>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</si>
  <si>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</si>
  <si>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</si>
  <si>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</si>
  <si>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</si>
  <si>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</si>
  <si>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</si>
  <si>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</si>
  <si>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</si>
  <si>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</si>
  <si>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</si>
  <si>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</si>
  <si>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</si>
  <si>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</si>
  <si>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</si>
  <si>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</si>
  <si>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</si>
  <si>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</si>
  <si>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</si>
  <si>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</si>
  <si>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</si>
  <si>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</si>
  <si>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</si>
  <si>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</si>
  <si>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</si>
  <si>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</si>
  <si>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</si>
  <si>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</si>
  <si>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</si>
  <si>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</si>
  <si>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</si>
  <si>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</si>
  <si>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</si>
  <si>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</si>
  <si>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</si>
  <si>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</si>
  <si>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</si>
  <si>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</si>
  <si>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</si>
  <si>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</si>
  <si>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</si>
  <si>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</si>
  <si>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</si>
  <si>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</si>
  <si>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</si>
  <si>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</si>
  <si>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</si>
  <si>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</si>
  <si>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</si>
  <si>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</si>
  <si>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</si>
  <si>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</si>
  <si>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</si>
  <si>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</si>
  <si>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</si>
  <si>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</si>
  <si>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</si>
  <si>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</si>
  <si>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</si>
  <si>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</si>
  <si>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</si>
  <si>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</si>
  <si>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</si>
  <si>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</si>
  <si>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</si>
  <si>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</si>
  <si>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</si>
  <si>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</si>
  <si>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</si>
  <si>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</si>
  <si>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</si>
  <si>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</si>
  <si>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</si>
  <si>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</si>
  <si>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</si>
  <si>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</si>
  <si>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</si>
  <si>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</si>
  <si>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</si>
  <si>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</si>
  <si>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</si>
  <si>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</si>
  <si>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</si>
  <si>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</si>
  <si>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</si>
  <si>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</si>
  <si>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</si>
  <si>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</si>
  <si>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</si>
  <si>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</si>
  <si>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</si>
  <si>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</si>
  <si>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</si>
  <si>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</si>
  <si>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</si>
  <si>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</si>
  <si>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</si>
  <si>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</si>
  <si>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</si>
  <si>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</si>
  <si>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</si>
  <si>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</si>
  <si>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</si>
  <si>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</si>
  <si>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</si>
  <si>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</si>
  <si>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</si>
  <si>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</si>
  <si>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</si>
  <si>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</si>
  <si>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</si>
  <si>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</si>
  <si>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</si>
  <si>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</si>
  <si>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</si>
  <si>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</si>
  <si>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</si>
  <si>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</si>
  <si>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</si>
  <si>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</si>
  <si>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</si>
  <si>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</si>
  <si>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</si>
  <si>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</si>
  <si>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</si>
  <si>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</si>
  <si>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</si>
  <si>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</si>
  <si>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</si>
  <si>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</si>
  <si>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</si>
  <si>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</si>
  <si>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</si>
  <si>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</si>
  <si>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</si>
  <si>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</si>
  <si>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</si>
  <si>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</si>
  <si>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</si>
  <si>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</si>
  <si>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</si>
  <si>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</si>
  <si>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</si>
  <si>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</si>
  <si>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</si>
  <si>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</si>
  <si>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</si>
  <si>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</si>
  <si>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</si>
  <si>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</si>
  <si>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</si>
  <si>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</si>
  <si>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</si>
  <si>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</si>
  <si>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</si>
  <si>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</si>
  <si>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</si>
  <si>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</si>
  <si>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</si>
  <si>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</si>
  <si>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</si>
  <si>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</si>
  <si>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</si>
  <si>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</si>
  <si>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</si>
  <si>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</si>
  <si>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</si>
  <si>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</si>
  <si>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</si>
  <si>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</si>
  <si>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</si>
  <si>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</si>
  <si>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</si>
  <si>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</si>
  <si>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</si>
  <si>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</si>
  <si>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</si>
  <si>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</si>
  <si>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</si>
  <si>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</si>
  <si>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</si>
  <si>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</si>
  <si>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</si>
  <si>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</si>
  <si>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</si>
  <si>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</si>
  <si>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</si>
  <si>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</si>
  <si>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</si>
  <si>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</si>
  <si>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</si>
  <si>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</si>
  <si>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</si>
  <si>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</si>
  <si>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</si>
  <si>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</si>
  <si>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</si>
  <si>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</si>
  <si>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</si>
  <si>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</si>
  <si>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</si>
  <si>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</si>
  <si>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</si>
  <si>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</si>
  <si>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</si>
  <si>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</si>
  <si>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</si>
  <si>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</si>
  <si>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</si>
  <si>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</si>
  <si>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</si>
  <si>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</si>
  <si>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</si>
  <si>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</si>
  <si>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</si>
  <si>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</si>
  <si>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</si>
  <si>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</si>
  <si>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</si>
  <si>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</si>
  <si>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</si>
  <si>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</si>
  <si>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</si>
  <si>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</si>
  <si>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</si>
  <si>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</si>
  <si>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</si>
  <si>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</si>
  <si>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</si>
  <si>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</si>
  <si>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</si>
  <si>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</si>
  <si>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</si>
  <si>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</si>
  <si>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</si>
  <si>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</si>
  <si>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</si>
  <si>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</si>
  <si>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</si>
  <si>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</si>
  <si>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</si>
  <si>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</si>
  <si>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</si>
  <si>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</si>
  <si>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</si>
  <si>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</si>
  <si>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</si>
  <si>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</si>
  <si>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</si>
  <si>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</si>
  <si>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</si>
  <si>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</si>
  <si>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</si>
  <si>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</si>
  <si>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</si>
  <si>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</si>
  <si>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</si>
  <si>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</si>
  <si>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</si>
  <si>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</si>
  <si>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</si>
  <si>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</si>
  <si>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</si>
  <si>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</si>
  <si>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</si>
  <si>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</si>
  <si>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</si>
  <si>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</si>
  <si>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</si>
  <si>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</si>
  <si>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</si>
  <si>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</si>
  <si>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</si>
  <si>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</si>
  <si>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</si>
  <si>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</si>
  <si>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</si>
  <si>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</si>
  <si>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</si>
  <si>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</si>
  <si>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</si>
  <si>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</si>
  <si>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</si>
  <si>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</si>
  <si>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</si>
  <si>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</si>
  <si>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</si>
  <si>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</si>
  <si>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</si>
  <si>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</si>
  <si>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</si>
  <si>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</si>
  <si>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</si>
  <si>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</si>
  <si>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</si>
  <si>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</si>
  <si>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</si>
  <si>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</si>
  <si>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</si>
  <si>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</si>
  <si>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</si>
  <si>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</si>
  <si>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</si>
  <si>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</si>
  <si>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</si>
  <si>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</si>
  <si>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</si>
  <si>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</si>
  <si>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</si>
  <si>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</si>
  <si>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</si>
  <si>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</si>
  <si>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</si>
  <si>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</si>
  <si>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</si>
  <si>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</si>
  <si>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</si>
  <si>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</si>
  <si>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</si>
  <si>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</si>
  <si>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</si>
  <si>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</si>
  <si>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</si>
  <si>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</si>
  <si>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</si>
  <si>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</si>
  <si>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</si>
  <si>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</si>
  <si>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</si>
  <si>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</si>
  <si>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</si>
  <si>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</si>
  <si>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</si>
  <si>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</si>
  <si>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</si>
  <si>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</si>
  <si>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</si>
  <si>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</si>
  <si>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</si>
  <si>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</si>
  <si>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</si>
  <si>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</si>
  <si>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</si>
  <si>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</si>
  <si>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</si>
  <si>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</si>
  <si>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</si>
  <si>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</si>
  <si>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</si>
  <si>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</si>
  <si>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</si>
  <si>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</si>
  <si>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</si>
  <si>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</si>
  <si>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</si>
  <si>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</si>
  <si>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</si>
  <si>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</si>
  <si>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</si>
  <si>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</si>
  <si>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</si>
  <si>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</si>
  <si>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</si>
  <si>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</si>
  <si>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</si>
  <si>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</si>
  <si>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</si>
  <si>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</si>
  <si>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</si>
  <si>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</si>
  <si>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</si>
  <si>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</si>
  <si>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</si>
  <si>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</si>
  <si>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</si>
  <si>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</si>
  <si>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</si>
  <si>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</si>
  <si>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</si>
  <si>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</si>
  <si>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</si>
  <si>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</si>
  <si>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</si>
  <si>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</si>
  <si>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</si>
  <si>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</si>
  <si>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</si>
  <si>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</si>
  <si>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</si>
  <si>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</si>
  <si>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</si>
  <si>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</si>
  <si>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</si>
  <si>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</si>
  <si>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</si>
  <si>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</si>
  <si>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</si>
  <si>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</si>
  <si>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</si>
  <si>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</si>
  <si>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</si>
  <si>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</si>
  <si>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</si>
  <si>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</si>
  <si>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</si>
  <si>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</si>
  <si>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</si>
  <si>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</si>
  <si>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</si>
  <si>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</si>
  <si>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</si>
  <si>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</si>
  <si>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</si>
  <si>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</si>
  <si>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</si>
  <si>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</si>
  <si>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</si>
  <si>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</si>
  <si>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</si>
  <si>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</si>
  <si>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</si>
  <si>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</si>
  <si>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</si>
  <si>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</si>
  <si>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</si>
  <si>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</si>
  <si>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</si>
  <si>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</si>
  <si>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</si>
  <si>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</si>
  <si>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</si>
  <si>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</si>
  <si>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</si>
  <si>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</si>
  <si>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</si>
  <si>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</si>
  <si>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</si>
  <si>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</si>
  <si>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</si>
  <si>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</si>
  <si>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</si>
  <si>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</si>
  <si>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</si>
  <si>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</si>
  <si>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</si>
  <si>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</si>
  <si>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</si>
  <si>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</si>
  <si>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</si>
  <si>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</si>
  <si>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</si>
  <si>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</si>
  <si>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</si>
  <si>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</si>
  <si>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</si>
  <si>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</si>
  <si>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</si>
  <si>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</si>
  <si>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</si>
  <si>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</si>
  <si>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</si>
  <si>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</si>
  <si>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</si>
  <si>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</si>
  <si>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</si>
  <si>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</si>
  <si>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</si>
  <si>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</si>
  <si>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</si>
  <si>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</si>
  <si>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</si>
  <si>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</si>
  <si>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</si>
  <si>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</si>
  <si>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</si>
  <si>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</si>
  <si>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</si>
  <si>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</si>
  <si>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</si>
  <si>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</si>
  <si>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</si>
  <si>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</si>
  <si>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</si>
  <si>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</si>
  <si>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</si>
  <si>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</si>
  <si>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</si>
  <si>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</si>
  <si>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</si>
  <si>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</si>
  <si>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</si>
  <si>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</si>
  <si>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</si>
  <si>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</si>
  <si>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</si>
  <si>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</si>
  <si>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</si>
  <si>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</si>
  <si>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</si>
  <si>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</si>
  <si>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</si>
  <si>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</si>
  <si>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</si>
  <si>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</si>
  <si>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</si>
  <si>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</si>
  <si>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</si>
  <si>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</si>
  <si>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</si>
  <si>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</si>
  <si>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</si>
  <si>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</si>
  <si>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</si>
  <si>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</si>
  <si>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</si>
  <si>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</si>
  <si>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</si>
  <si>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</si>
  <si>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</si>
  <si>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</si>
  <si>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</si>
  <si>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</si>
  <si>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</si>
  <si>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</si>
  <si>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</si>
  <si>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</si>
  <si>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</si>
  <si>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</si>
  <si>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</si>
  <si>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</si>
  <si>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</si>
  <si>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</si>
  <si>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</si>
  <si>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</si>
  <si>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</si>
  <si>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</si>
  <si>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</si>
  <si>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</si>
  <si>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</si>
  <si>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</si>
  <si>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</si>
  <si>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</si>
  <si>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</si>
  <si>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</si>
  <si>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</si>
  <si>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</si>
  <si>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</si>
  <si>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</si>
  <si>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</si>
  <si>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</si>
  <si>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</si>
  <si>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</si>
  <si>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</si>
  <si>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</si>
  <si>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</si>
  <si>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</si>
  <si>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</si>
  <si>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</si>
  <si>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</si>
  <si>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</si>
  <si>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</si>
  <si>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</si>
  <si>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</si>
  <si>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</si>
  <si>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</si>
  <si>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</si>
  <si>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</si>
  <si>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</si>
  <si>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</si>
  <si>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</si>
  <si>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</si>
  <si>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</si>
  <si>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</si>
  <si>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</si>
  <si>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</si>
  <si>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</si>
  <si>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</si>
  <si>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</si>
  <si>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</si>
  <si>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</si>
  <si>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</si>
  <si>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</si>
  <si>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</si>
  <si>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</si>
  <si>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</si>
  <si>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</si>
  <si>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</si>
  <si>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</si>
  <si>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</si>
  <si>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</si>
  <si>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</si>
  <si>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</si>
  <si>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</si>
  <si>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</si>
  <si>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</si>
  <si>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</si>
  <si>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</si>
  <si>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</si>
  <si>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</si>
  <si>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</si>
  <si>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</si>
  <si>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</si>
  <si>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</si>
  <si>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</si>
  <si>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</si>
  <si>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</si>
  <si>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</si>
  <si>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</si>
  <si>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</si>
  <si>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</si>
  <si>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</si>
  <si>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</si>
  <si>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</si>
  <si>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</si>
  <si>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</si>
  <si>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</si>
  <si>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</si>
  <si>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</si>
  <si>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</si>
  <si>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</si>
  <si>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</si>
  <si>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</si>
  <si>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</si>
  <si>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</si>
  <si>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</si>
  <si>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</si>
  <si>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</si>
  <si>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</si>
  <si>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</si>
  <si>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</si>
  <si>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</si>
  <si>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</si>
  <si>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</si>
  <si>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</si>
  <si>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</si>
  <si>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</si>
  <si>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</si>
  <si>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</si>
  <si>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</si>
  <si>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</si>
  <si>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</si>
  <si>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</si>
  <si>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</si>
  <si>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</si>
  <si>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</si>
  <si>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</si>
  <si>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</si>
  <si>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</si>
  <si>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</si>
  <si>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</si>
  <si>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</si>
  <si>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</si>
  <si>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</si>
  <si>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</si>
  <si>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</si>
  <si>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</si>
  <si>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</si>
  <si>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</si>
  <si>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</si>
  <si>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</si>
  <si>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</si>
  <si>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</si>
  <si>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</si>
  <si>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</si>
  <si>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</si>
  <si>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</si>
  <si>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</si>
  <si>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</si>
  <si>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</si>
  <si>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</si>
  <si>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</si>
  <si>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</si>
  <si>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</si>
  <si>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</si>
  <si>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</si>
  <si>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</si>
  <si>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</si>
  <si>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</si>
  <si>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</si>
  <si>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</si>
  <si>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</si>
  <si>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</si>
  <si>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</si>
  <si>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</si>
  <si>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</si>
  <si>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</si>
  <si>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</si>
  <si>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</si>
  <si>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</si>
  <si>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</si>
  <si>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</si>
  <si>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</si>
  <si>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</si>
  <si>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</si>
  <si>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</si>
  <si>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</si>
  <si>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</si>
  <si>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</si>
  <si>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</si>
  <si>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</si>
  <si>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</si>
  <si>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</si>
  <si>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</si>
  <si>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</si>
  <si>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</si>
  <si>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</si>
  <si>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</si>
  <si>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</si>
  <si>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</si>
  <si>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</si>
  <si>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</si>
  <si>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</si>
  <si>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</si>
  <si>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</si>
  <si>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</si>
  <si>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</si>
  <si>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</si>
  <si>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</si>
  <si>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</si>
  <si>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</si>
  <si>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</si>
  <si>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</si>
  <si>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</si>
  <si>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</si>
  <si>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</si>
  <si>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</si>
  <si>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</si>
  <si>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</si>
  <si>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</si>
  <si>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</si>
  <si>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</si>
  <si>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</si>
  <si>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</si>
  <si>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</si>
  <si>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</si>
  <si>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</si>
  <si>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</si>
  <si>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</si>
  <si>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</si>
  <si>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</si>
  <si>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</si>
  <si>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</si>
  <si>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</si>
  <si>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</si>
  <si>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</si>
  <si>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</si>
  <si>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</si>
  <si>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</si>
  <si>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</si>
  <si>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</si>
  <si>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</si>
  <si>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</si>
  <si>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</si>
  <si>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</si>
  <si>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</si>
  <si>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</si>
  <si>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</si>
  <si>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</si>
  <si>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</si>
  <si>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</si>
  <si>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</si>
  <si>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</si>
  <si>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</si>
  <si>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</si>
  <si>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</si>
  <si>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</si>
  <si>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</si>
  <si>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</si>
  <si>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</si>
  <si>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</si>
  <si>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</si>
  <si>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</si>
  <si>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</si>
  <si>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</si>
  <si>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</si>
  <si>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</si>
  <si>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</si>
  <si>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</si>
  <si>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</si>
  <si>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</si>
  <si>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</si>
  <si>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</si>
  <si>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</si>
  <si>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</si>
  <si>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</si>
  <si>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</si>
  <si>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</si>
  <si>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</si>
  <si>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</si>
  <si>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</si>
  <si>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</si>
  <si>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</si>
  <si>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</si>
  <si>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</si>
  <si>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</si>
  <si>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</si>
  <si>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</si>
  <si>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</si>
  <si>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</si>
  <si>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</si>
  <si>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</si>
  <si>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</si>
  <si>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</si>
  <si>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</si>
  <si>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</si>
  <si>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</si>
  <si>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</si>
  <si>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</si>
  <si>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</si>
  <si>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</si>
  <si>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</si>
  <si>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</si>
  <si>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</si>
  <si>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</si>
  <si>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</si>
  <si>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</si>
  <si>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</si>
  <si>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</si>
  <si>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</si>
  <si>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</si>
  <si>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</si>
  <si>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</si>
  <si>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</si>
  <si>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</si>
  <si>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</si>
  <si>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</si>
  <si>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</si>
  <si>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</si>
  <si>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</si>
  <si>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</si>
  <si>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</si>
  <si>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</si>
  <si>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</si>
  <si>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</si>
  <si>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</si>
  <si>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</si>
  <si>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</si>
  <si>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</si>
  <si>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</si>
  <si>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</si>
  <si>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</si>
  <si>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</si>
  <si>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</si>
  <si>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</si>
  <si>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</si>
  <si>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</si>
  <si>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</si>
  <si>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</si>
  <si>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</si>
  <si>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</si>
  <si>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</si>
  <si>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</si>
  <si>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</si>
  <si>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</si>
  <si>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</si>
  <si>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</si>
  <si>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</si>
  <si>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</si>
  <si>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</si>
  <si>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</si>
  <si>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</si>
  <si>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</si>
  <si>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</si>
  <si>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</si>
  <si>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</si>
  <si>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</si>
  <si>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</si>
  <si>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</si>
  <si>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</si>
  <si>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</si>
  <si>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</si>
  <si>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</si>
  <si>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</si>
  <si>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</si>
  <si>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</si>
  <si>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</si>
  <si>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</si>
  <si>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</si>
  <si>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</si>
  <si>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</si>
  <si>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</si>
  <si>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</si>
  <si>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</si>
  <si>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</si>
  <si>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</si>
  <si>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</si>
  <si>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</si>
  <si>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</si>
  <si>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</si>
  <si>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</si>
  <si>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</si>
  <si>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</si>
  <si>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</si>
  <si>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</si>
  <si>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</si>
  <si>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</si>
  <si>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</si>
  <si>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</si>
  <si>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</si>
  <si>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</si>
  <si>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</si>
  <si>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</si>
  <si>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</si>
  <si>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</si>
  <si>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</si>
  <si>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</si>
  <si>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</si>
  <si>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</si>
  <si>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</si>
  <si>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</si>
  <si>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</si>
  <si>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</si>
  <si>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</si>
  <si>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</si>
  <si>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</si>
  <si>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</si>
  <si>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</si>
  <si>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</si>
  <si>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</si>
  <si>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</si>
  <si>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</si>
  <si>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</si>
  <si>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</si>
  <si>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</si>
  <si>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</si>
  <si>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</si>
  <si>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</si>
  <si>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</si>
  <si>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</si>
  <si>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</si>
  <si>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</si>
  <si>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</si>
  <si>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</si>
  <si>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</si>
  <si>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</si>
  <si>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</si>
  <si>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</si>
  <si>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</si>
  <si>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</si>
  <si>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</si>
  <si>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</si>
  <si>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</si>
  <si>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</si>
  <si>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</si>
  <si>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</si>
  <si>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</si>
  <si>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</si>
  <si>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</si>
  <si>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</si>
  <si>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</si>
  <si>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</si>
  <si>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</si>
  <si>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</si>
  <si>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</si>
  <si>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</si>
  <si>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</si>
  <si>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</si>
  <si>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</si>
  <si>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</si>
  <si>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</si>
  <si>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</si>
  <si>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</si>
  <si>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</si>
  <si>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</si>
  <si>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</si>
  <si>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</si>
  <si>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</si>
  <si>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</si>
  <si>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</si>
  <si>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</si>
  <si>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</si>
  <si>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</si>
  <si>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</si>
  <si>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</si>
  <si>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</si>
  <si>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</si>
  <si>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</si>
  <si>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</si>
  <si>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</si>
  <si>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</si>
  <si>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</si>
  <si>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</si>
  <si>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</si>
  <si>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</si>
  <si>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</si>
  <si>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</si>
  <si>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</si>
  <si>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</si>
  <si>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</si>
  <si>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</si>
  <si>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</si>
  <si>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</si>
  <si>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</si>
  <si>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</si>
  <si>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</si>
  <si>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</si>
  <si>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</si>
  <si>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</si>
  <si>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</si>
  <si>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</si>
  <si>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</si>
  <si>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</si>
  <si>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</si>
  <si>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</si>
  <si>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</si>
  <si>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</si>
  <si>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</si>
  <si>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</si>
  <si>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</si>
  <si>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</si>
  <si>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</si>
  <si>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</si>
  <si>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</si>
  <si>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</si>
  <si>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</si>
  <si>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</si>
  <si>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</si>
  <si>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</si>
  <si>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</si>
  <si>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</si>
  <si>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</si>
  <si>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</si>
  <si>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</si>
  <si>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</si>
  <si>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</si>
  <si>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</si>
  <si>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</si>
  <si>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</si>
  <si>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</si>
  <si>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</si>
  <si>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</si>
  <si>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</si>
  <si>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</si>
  <si>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</si>
  <si>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</si>
  <si>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</si>
  <si>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</si>
  <si>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</si>
  <si>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</si>
  <si>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</si>
  <si>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</si>
  <si>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</si>
  <si>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</si>
  <si>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</si>
  <si>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</si>
  <si>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</si>
  <si>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</si>
  <si>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</si>
  <si>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</si>
  <si>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</si>
  <si>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</si>
  <si>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</si>
  <si>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</si>
  <si>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</si>
  <si>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</si>
  <si>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</si>
  <si>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</si>
  <si>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</si>
  <si>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</si>
  <si>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</si>
  <si>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</si>
  <si>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</si>
  <si>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</si>
  <si>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</si>
  <si>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</si>
  <si>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</si>
  <si>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</si>
  <si>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</si>
  <si>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</si>
  <si>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</si>
  <si>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</si>
  <si>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</si>
  <si>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</si>
  <si>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</si>
  <si>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</si>
  <si>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</si>
  <si>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</si>
  <si>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</si>
  <si>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</si>
  <si>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</si>
  <si>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</si>
  <si>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</si>
  <si>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</si>
  <si>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</si>
  <si>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</si>
  <si>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</si>
  <si>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</si>
  <si>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</si>
  <si>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</si>
  <si>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</si>
  <si>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</si>
  <si>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</si>
  <si>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</si>
  <si>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</si>
  <si>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</si>
  <si>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</si>
  <si>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</si>
  <si>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</si>
  <si>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</si>
  <si>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</si>
  <si>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</si>
  <si>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</si>
  <si>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</si>
  <si>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</si>
  <si>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</si>
  <si>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</si>
  <si>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</si>
  <si>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</si>
  <si>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</si>
  <si>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</si>
  <si>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</si>
  <si>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</si>
  <si>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</si>
  <si>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</si>
  <si>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</si>
  <si>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</si>
  <si>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</si>
  <si>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</si>
  <si>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</si>
  <si>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</si>
  <si>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</si>
  <si>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</si>
  <si>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</si>
  <si>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</si>
  <si>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</si>
  <si>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</si>
  <si>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</si>
  <si>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</si>
  <si>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</si>
  <si>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</si>
  <si>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</si>
  <si>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</si>
  <si>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</si>
  <si>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</si>
  <si>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</si>
  <si>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</si>
  <si>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</si>
  <si>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</si>
  <si>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</si>
  <si>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</si>
  <si>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</si>
  <si>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</si>
  <si>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</si>
  <si>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</si>
  <si>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</si>
  <si>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</si>
  <si>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</si>
  <si>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</si>
  <si>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</si>
  <si>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</si>
  <si>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</si>
  <si>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</si>
  <si>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</si>
  <si>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</si>
  <si>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</si>
  <si>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</si>
  <si>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</si>
  <si>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</si>
  <si>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</si>
  <si>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</si>
  <si>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</si>
  <si>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</si>
  <si>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</si>
  <si>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</si>
  <si>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</si>
  <si>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</si>
  <si>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</si>
  <si>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</si>
  <si>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</si>
  <si>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</si>
  <si>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</si>
  <si>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</si>
  <si>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</si>
  <si>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</si>
  <si>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</si>
  <si>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</si>
  <si>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</si>
  <si>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</si>
  <si>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</si>
  <si>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</si>
  <si>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</si>
  <si>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</si>
  <si>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</si>
  <si>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</si>
  <si>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</si>
  <si>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</si>
  <si>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</si>
  <si>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</si>
  <si>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</si>
  <si>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</si>
  <si>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</si>
  <si>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</si>
  <si>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</si>
  <si>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</si>
  <si>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</si>
  <si>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</si>
  <si>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</si>
  <si>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</si>
  <si>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</si>
  <si>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</si>
  <si>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</si>
  <si>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</si>
  <si>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</si>
  <si>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</si>
  <si>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</si>
  <si>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</si>
  <si>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</si>
  <si>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</si>
  <si>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</si>
  <si>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</si>
  <si>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</si>
  <si>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</si>
  <si>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</si>
  <si>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</si>
  <si>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</si>
  <si>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</si>
  <si>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</si>
  <si>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</si>
  <si>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</si>
  <si>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</si>
  <si>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</si>
  <si>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</si>
  <si>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</si>
  <si>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</si>
  <si>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</si>
  <si>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</si>
  <si>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</si>
  <si>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</si>
  <si>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</si>
  <si>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</si>
  <si>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</si>
  <si>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</si>
  <si>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</si>
  <si>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</si>
  <si>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</si>
  <si>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</si>
  <si>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</si>
  <si>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</si>
  <si>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</si>
  <si>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</si>
  <si>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</si>
  <si>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</si>
  <si>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</si>
  <si>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</si>
  <si>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</si>
  <si>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</si>
  <si>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</si>
  <si>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</si>
  <si>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</si>
  <si>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</si>
  <si>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</si>
  <si>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</si>
  <si>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</si>
  <si>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</si>
  <si>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</si>
  <si>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</si>
  <si>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</si>
  <si>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</si>
  <si>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</si>
  <si>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</si>
  <si>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</si>
  <si>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</si>
  <si>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</si>
  <si>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</si>
  <si>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</si>
  <si>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</si>
  <si>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</si>
  <si>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</si>
  <si>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</si>
  <si>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</si>
  <si>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</si>
  <si>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</si>
  <si>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</si>
  <si>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</si>
  <si>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</si>
  <si>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</si>
  <si>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</si>
  <si>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</si>
  <si>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</si>
  <si>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</si>
  <si>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</si>
  <si>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</si>
  <si>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</si>
  <si>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</si>
  <si>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</si>
  <si>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</si>
  <si>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</si>
  <si>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</si>
  <si>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</si>
  <si>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</si>
  <si>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</si>
  <si>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</si>
  <si>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</si>
  <si>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</si>
  <si>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</si>
  <si>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</si>
  <si>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</si>
  <si>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</si>
  <si>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</si>
  <si>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</si>
  <si>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</si>
  <si>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</si>
  <si>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</si>
  <si>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</si>
  <si>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</si>
  <si>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</si>
  <si>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</si>
  <si>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</si>
  <si>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</si>
  <si>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</si>
  <si>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</si>
  <si>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</si>
  <si>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</si>
  <si>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</si>
  <si>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</si>
  <si>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</si>
  <si>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</si>
  <si>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</si>
  <si>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</si>
  <si>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</si>
  <si>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</si>
  <si>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</si>
  <si>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</si>
  <si>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</si>
  <si>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</si>
  <si>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</si>
  <si>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</si>
  <si>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</si>
  <si>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</si>
  <si>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</si>
  <si>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</si>
  <si>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</si>
  <si>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</si>
  <si>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</si>
  <si>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</si>
  <si>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</si>
  <si>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</si>
  <si>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</si>
  <si>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</si>
  <si>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</si>
  <si>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</si>
  <si>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</si>
  <si>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</si>
  <si>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</si>
  <si>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</si>
  <si>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</si>
  <si>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</si>
  <si>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</si>
  <si>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</si>
  <si>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</si>
  <si>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</si>
  <si>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</si>
  <si>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</si>
  <si>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</si>
  <si>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</si>
  <si>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</si>
  <si>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</si>
  <si>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</si>
  <si>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</si>
  <si>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</si>
  <si>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</si>
  <si>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</si>
  <si>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</si>
  <si>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</si>
  <si>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</si>
  <si>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</si>
  <si>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</si>
  <si>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</si>
  <si>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</si>
  <si>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</si>
  <si>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</si>
  <si>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</si>
  <si>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</si>
  <si>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</si>
  <si>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</si>
  <si>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</si>
  <si>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</si>
  <si>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</si>
  <si>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</si>
  <si>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</si>
  <si>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</si>
  <si>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</si>
  <si>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</si>
  <si>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</si>
  <si>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</si>
  <si>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</si>
  <si>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</si>
  <si>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</si>
  <si>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</si>
  <si>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</si>
  <si>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</si>
  <si>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</si>
  <si>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</si>
  <si>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</si>
  <si>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</si>
  <si>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</si>
  <si>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</si>
  <si>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</si>
  <si>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</si>
  <si>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</si>
  <si>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</si>
  <si>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</si>
  <si>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</si>
  <si>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</si>
  <si>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</si>
  <si>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</si>
  <si>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</si>
  <si>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</si>
  <si>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</si>
  <si>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</si>
  <si>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</si>
  <si>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</si>
  <si>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</si>
  <si>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</si>
  <si>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</si>
  <si>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</si>
  <si>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</si>
  <si>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</si>
  <si>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</si>
  <si>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</si>
  <si>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</si>
  <si>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</si>
  <si>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</si>
  <si>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</si>
  <si>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</si>
  <si>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</si>
  <si>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</si>
  <si>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</si>
  <si>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</si>
  <si>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</si>
  <si>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</si>
  <si>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</si>
  <si>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</si>
  <si>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</si>
  <si>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</si>
  <si>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</si>
  <si>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</si>
  <si>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</si>
  <si>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</si>
  <si>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</si>
  <si>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</si>
  <si>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</si>
  <si>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</si>
  <si>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</si>
  <si>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</si>
  <si>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</si>
  <si>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</si>
  <si>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</si>
  <si>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</si>
  <si>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</si>
  <si>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</si>
  <si>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</si>
  <si>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</si>
  <si>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</si>
  <si>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</si>
  <si>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</si>
  <si>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</si>
  <si>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</si>
  <si>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</si>
  <si>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</si>
  <si>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</si>
  <si>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</si>
  <si>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</si>
  <si>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</si>
  <si>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</si>
  <si>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</si>
  <si>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</si>
  <si>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</si>
  <si>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</si>
  <si>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</si>
  <si>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</si>
  <si>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</si>
  <si>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</si>
  <si>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</si>
  <si>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</si>
  <si>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</si>
  <si>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</si>
  <si>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</si>
  <si>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</si>
  <si>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</si>
  <si>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</si>
  <si>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</si>
  <si>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</si>
  <si>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</si>
  <si>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</si>
  <si>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</si>
  <si>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</si>
  <si>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</si>
  <si>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</si>
  <si>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</si>
  <si>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</si>
  <si>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</si>
  <si>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</si>
  <si>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</si>
  <si>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</si>
  <si>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</si>
  <si>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</si>
  <si>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</si>
  <si>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</si>
  <si>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</si>
  <si>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</si>
  <si>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</si>
  <si>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</si>
  <si>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</si>
  <si>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</si>
  <si>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</si>
  <si>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</si>
  <si>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</si>
  <si>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</si>
  <si>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</si>
  <si>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</si>
  <si>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</si>
  <si>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</si>
  <si>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</si>
  <si>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</si>
  <si>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</si>
  <si>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</si>
  <si>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</si>
  <si>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</si>
  <si>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</si>
  <si>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</si>
  <si>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</si>
  <si>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</si>
  <si>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</si>
  <si>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</si>
  <si>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</si>
  <si>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</si>
  <si>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</si>
  <si>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</si>
  <si>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</si>
  <si>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</si>
  <si>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</si>
  <si>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</si>
  <si>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</si>
  <si>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</si>
  <si>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</si>
  <si>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</si>
  <si>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</si>
  <si>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</si>
  <si>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</si>
  <si>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</si>
  <si>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</si>
  <si>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</si>
  <si>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</si>
  <si>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</si>
  <si>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</si>
  <si>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</si>
  <si>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</si>
  <si>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</si>
  <si>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</si>
  <si>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</si>
  <si>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</si>
  <si>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</si>
  <si>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</si>
  <si>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</si>
  <si>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</si>
  <si>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</si>
  <si>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</si>
  <si>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</si>
  <si>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</si>
  <si>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</si>
  <si>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</si>
  <si>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</si>
  <si>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</si>
  <si>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</si>
  <si>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</si>
  <si>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</si>
  <si>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</si>
  <si>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</si>
  <si>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</si>
  <si>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</si>
  <si>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</si>
  <si>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</si>
  <si>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</si>
  <si>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</si>
  <si>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</si>
  <si>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</si>
  <si>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</si>
  <si>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</si>
  <si>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</si>
  <si>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</si>
  <si>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</si>
  <si>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</si>
  <si>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</si>
  <si>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</si>
  <si>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</si>
  <si>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</si>
  <si>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</si>
  <si>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</si>
  <si>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</si>
  <si>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</si>
  <si>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</si>
  <si>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</si>
  <si>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</si>
  <si>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</si>
  <si>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</si>
  <si>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</si>
  <si>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</si>
  <si>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</si>
  <si>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</si>
  <si>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</si>
  <si>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</si>
  <si>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</si>
  <si>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</si>
  <si>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</si>
  <si>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</si>
  <si>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</si>
  <si>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</si>
  <si>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</si>
  <si>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</si>
  <si>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</si>
  <si>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</si>
  <si>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</si>
  <si>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</si>
  <si>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</si>
  <si>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</si>
  <si>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</si>
  <si>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</si>
  <si>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</si>
  <si>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</si>
  <si>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</si>
  <si>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</si>
  <si>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</si>
  <si>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</si>
  <si>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</si>
  <si>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</si>
  <si>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</si>
  <si>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</si>
  <si>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</si>
  <si>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</si>
  <si>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</si>
  <si>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</si>
  <si>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</si>
  <si>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</si>
  <si>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</si>
  <si>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</si>
  <si>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</si>
  <si>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</si>
  <si>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</si>
  <si>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</si>
  <si>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</si>
  <si>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</si>
  <si>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</si>
  <si>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</si>
  <si>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</si>
  <si>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</si>
  <si>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</si>
  <si>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</si>
  <si>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</si>
  <si>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</si>
  <si>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</si>
  <si>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</si>
  <si>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</si>
  <si>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</si>
  <si>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</si>
  <si>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</si>
  <si>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</si>
  <si>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</si>
  <si>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</si>
  <si>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</si>
  <si>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</si>
  <si>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</si>
  <si>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</si>
  <si>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</si>
  <si>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</si>
  <si>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</si>
  <si>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</si>
  <si>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</si>
  <si>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</si>
  <si>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</si>
  <si>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</si>
  <si>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</si>
  <si>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</si>
  <si>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</si>
  <si>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</si>
  <si>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</si>
  <si>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</si>
  <si>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</si>
  <si>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</si>
  <si>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</si>
  <si>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</si>
  <si>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</si>
  <si>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</si>
  <si>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</si>
  <si>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</si>
  <si>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</si>
  <si>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</si>
  <si>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</si>
  <si>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</si>
  <si>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</si>
  <si>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</si>
  <si>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</si>
  <si>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</si>
  <si>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</si>
  <si>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</si>
  <si>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</si>
  <si>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</si>
  <si>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</si>
  <si>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</si>
  <si>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</si>
  <si>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</si>
  <si>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</si>
  <si>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</si>
  <si>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</si>
  <si>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</si>
  <si>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</si>
  <si>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</si>
  <si>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</si>
  <si>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</si>
  <si>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</si>
  <si>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</si>
  <si>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</si>
  <si>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</si>
  <si>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</si>
  <si>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</si>
  <si>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</si>
  <si>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</si>
  <si>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</si>
  <si>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</si>
  <si>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</si>
  <si>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</si>
  <si>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</si>
  <si>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</si>
  <si>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</si>
  <si>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</si>
  <si>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</si>
  <si>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</si>
  <si>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</si>
  <si>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</si>
  <si>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</si>
  <si>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</si>
  <si>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</si>
  <si>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</si>
  <si>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</si>
  <si>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</si>
  <si>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</si>
  <si>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</si>
  <si>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</si>
  <si>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</si>
  <si>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</si>
  <si>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</si>
  <si>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</si>
  <si>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</si>
  <si>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</si>
  <si>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</si>
  <si>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</si>
  <si>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</si>
  <si>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</si>
  <si>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</si>
  <si>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</si>
  <si>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</si>
  <si>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</si>
  <si>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</si>
  <si>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</si>
  <si>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</si>
  <si>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</si>
  <si>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</si>
  <si>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</si>
  <si>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</si>
  <si>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</si>
  <si>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</si>
  <si>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</si>
  <si>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</si>
  <si>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</si>
  <si>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</si>
  <si>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</si>
  <si>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</si>
  <si>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</si>
  <si>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</si>
  <si>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</si>
  <si>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</si>
  <si>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</si>
  <si>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</si>
  <si>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</si>
  <si>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</si>
  <si>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</si>
  <si>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</si>
  <si>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</si>
  <si>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</si>
  <si>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</si>
  <si>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</si>
  <si>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</si>
  <si>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</si>
  <si>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</si>
  <si>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</si>
  <si>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</si>
  <si>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</si>
  <si>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</si>
  <si>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</si>
  <si>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</si>
  <si>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</si>
  <si>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</si>
  <si>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</si>
  <si>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</si>
  <si>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</si>
  <si>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</si>
  <si>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</si>
  <si>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</si>
  <si>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</si>
  <si>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</si>
  <si>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</si>
  <si>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</si>
  <si>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</si>
  <si>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</si>
  <si>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</si>
  <si>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</si>
  <si>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</si>
  <si>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</si>
  <si>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</si>
  <si>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</si>
  <si>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</si>
  <si>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</si>
  <si>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</si>
  <si>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</si>
  <si>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</si>
  <si>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</si>
  <si>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</si>
  <si>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</si>
  <si>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</si>
  <si>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</si>
  <si>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</si>
  <si>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</si>
  <si>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</si>
  <si>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</si>
  <si>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</si>
  <si>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</si>
  <si>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</si>
  <si>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</si>
  <si>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</si>
  <si>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</si>
  <si>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</si>
  <si>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</si>
  <si>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</si>
  <si>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</si>
  <si>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</si>
  <si>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</si>
  <si>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</si>
  <si>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</si>
  <si>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</si>
  <si>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</si>
  <si>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</si>
  <si>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</si>
  <si>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</si>
  <si>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</si>
  <si>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</si>
  <si>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</si>
  <si>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</si>
  <si>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</si>
  <si>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</si>
  <si>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</si>
  <si>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</si>
  <si>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</si>
  <si>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</si>
  <si>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</si>
  <si>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</si>
  <si>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</si>
  <si>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</si>
  <si>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</si>
  <si>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</si>
  <si>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</si>
  <si>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</si>
  <si>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</si>
  <si>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</si>
  <si>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</si>
  <si>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</si>
  <si>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</si>
  <si>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</si>
  <si>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</si>
  <si>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</si>
  <si>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</si>
  <si>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</si>
  <si>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</si>
  <si>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</si>
  <si>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</si>
  <si>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</si>
  <si>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</si>
  <si>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</si>
  <si>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</si>
  <si>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</si>
  <si>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</si>
  <si>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</si>
  <si>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</si>
  <si>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</si>
  <si>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</si>
  <si>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</si>
  <si>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</si>
  <si>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</si>
  <si>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</si>
  <si>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</si>
  <si>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</si>
  <si>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</si>
  <si>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</si>
  <si>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</si>
  <si>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</si>
  <si>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</si>
  <si>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</si>
  <si>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</si>
  <si>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</si>
  <si>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</si>
  <si>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</si>
  <si>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</si>
  <si>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</si>
  <si>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</si>
  <si>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</si>
  <si>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</si>
  <si>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</si>
  <si>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</si>
  <si>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</si>
  <si>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</si>
  <si>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</si>
  <si>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</si>
  <si>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</si>
  <si>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</si>
  <si>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</si>
  <si>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</si>
  <si>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</si>
  <si>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</si>
  <si>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</si>
  <si>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</si>
  <si>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</si>
  <si>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</si>
  <si>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</si>
  <si>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</si>
  <si>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</si>
  <si>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</si>
  <si>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</si>
  <si>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</si>
  <si>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</si>
  <si>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</si>
  <si>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</si>
  <si>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</si>
  <si>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</si>
  <si>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</si>
  <si>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</si>
  <si>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</si>
  <si>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</si>
  <si>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</si>
  <si>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</si>
  <si>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</si>
  <si>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</si>
  <si>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</si>
  <si>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</si>
  <si>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</si>
  <si>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</si>
  <si>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</si>
  <si>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</si>
  <si>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</si>
  <si>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</si>
  <si>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</si>
  <si>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</si>
  <si>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</si>
  <si>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</si>
  <si>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</si>
  <si>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</si>
  <si>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</si>
  <si>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</si>
  <si>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</si>
  <si>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</si>
  <si>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</si>
  <si>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</si>
  <si>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</si>
  <si>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</si>
  <si>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</si>
  <si>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</si>
  <si>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</si>
  <si>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</si>
  <si>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</si>
  <si>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</si>
  <si>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</si>
  <si>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</si>
  <si>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</si>
  <si>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</si>
  <si>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</si>
  <si>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</si>
  <si>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</si>
  <si>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</si>
  <si>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</si>
  <si>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</si>
  <si>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</si>
  <si>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</si>
  <si>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</si>
  <si>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</si>
  <si>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</si>
  <si>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</si>
  <si>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</si>
  <si>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</si>
  <si>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</si>
  <si>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</si>
  <si>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</si>
  <si>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</si>
  <si>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</si>
  <si>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</si>
  <si>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</si>
  <si>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</si>
  <si>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</si>
  <si>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</si>
  <si>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</si>
  <si>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</si>
  <si>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</si>
  <si>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</si>
  <si>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</si>
  <si>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</si>
  <si>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</si>
  <si>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</si>
  <si>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</si>
  <si>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</si>
  <si>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</si>
  <si>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</si>
  <si>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</si>
  <si>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</si>
  <si>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</si>
  <si>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</si>
  <si>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</si>
  <si>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</si>
  <si>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</si>
  <si>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</si>
  <si>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</si>
  <si>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</si>
  <si>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</si>
  <si>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</si>
  <si>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</si>
  <si>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</si>
  <si>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</si>
  <si>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</si>
  <si>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</si>
  <si>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</si>
  <si>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</si>
  <si>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</si>
  <si>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</si>
  <si>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</si>
  <si>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</si>
  <si>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</si>
  <si>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</si>
  <si>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</si>
  <si>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</si>
  <si>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</si>
  <si>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</si>
  <si>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</si>
  <si>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</si>
  <si>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</si>
  <si>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</si>
  <si>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</si>
  <si>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</si>
  <si>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</si>
  <si>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</si>
  <si>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</si>
  <si>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</si>
  <si>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</si>
  <si>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</si>
  <si>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</si>
  <si>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</si>
  <si>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</si>
  <si>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</si>
  <si>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</si>
  <si>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</si>
  <si>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</si>
  <si>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</si>
  <si>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</si>
  <si>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</si>
  <si>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</si>
  <si>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</si>
  <si>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</si>
  <si>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</si>
  <si>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</si>
  <si>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</si>
  <si>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</si>
  <si>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</si>
  <si>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</si>
  <si>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</si>
  <si>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</si>
  <si>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</si>
  <si>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</si>
  <si>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</si>
  <si>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</si>
  <si>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</si>
  <si>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</si>
  <si>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</si>
  <si>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</si>
  <si>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</si>
  <si>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</si>
  <si>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</si>
  <si>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</si>
  <si>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</si>
  <si>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</si>
  <si>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</si>
  <si>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</si>
  <si>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</si>
  <si>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</si>
  <si>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</si>
  <si>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</si>
  <si>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</si>
  <si>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</si>
  <si>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</si>
  <si>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</si>
  <si>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</si>
  <si>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</si>
  <si>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</si>
  <si>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</si>
  <si>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</si>
  <si>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</si>
  <si>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</si>
  <si>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</si>
  <si>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</si>
  <si>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</si>
  <si>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</si>
  <si>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</si>
  <si>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</si>
  <si>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</si>
  <si>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</si>
  <si>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</si>
  <si>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</si>
  <si>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</si>
  <si>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</si>
  <si>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</si>
  <si>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</si>
  <si>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</si>
  <si>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</si>
  <si>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</si>
  <si>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</si>
  <si>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</si>
  <si>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</si>
  <si>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</si>
  <si>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</si>
  <si>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</si>
  <si>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</si>
  <si>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</si>
  <si>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</si>
  <si>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</si>
  <si>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</si>
  <si>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</si>
  <si>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</si>
  <si>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</si>
  <si>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</si>
  <si>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</si>
  <si>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</si>
  <si>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</si>
  <si>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</si>
  <si>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</si>
  <si>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</si>
  <si>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</si>
  <si>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</si>
  <si>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</si>
  <si>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</si>
  <si>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</si>
  <si>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</si>
  <si>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</si>
  <si>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</si>
  <si>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</si>
  <si>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</si>
  <si>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</si>
  <si>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</si>
  <si>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</si>
  <si>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</si>
  <si>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</si>
  <si>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</si>
  <si>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</si>
  <si>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</si>
  <si>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</si>
  <si>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</si>
  <si>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</si>
  <si>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</si>
  <si>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</si>
  <si>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</si>
  <si>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</si>
  <si>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</si>
  <si>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</si>
  <si>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</si>
  <si>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</si>
  <si>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</si>
  <si>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</si>
  <si>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</si>
  <si>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</si>
  <si>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</si>
  <si>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</si>
  <si>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</si>
  <si>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</si>
  <si>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</si>
  <si>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</si>
  <si>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</si>
  <si>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</si>
  <si>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</si>
  <si>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</si>
  <si>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</si>
  <si>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</si>
  <si>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</si>
  <si>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</si>
  <si>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</si>
  <si>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</si>
  <si>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</si>
  <si>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</si>
  <si>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</si>
  <si>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</si>
  <si>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</si>
  <si>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</si>
  <si>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</si>
  <si>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</si>
  <si>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</si>
  <si>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</si>
  <si>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</si>
  <si>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</si>
  <si>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</si>
  <si>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</si>
  <si>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</si>
  <si>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</si>
  <si>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</si>
  <si>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</si>
  <si>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</si>
  <si>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</si>
  <si>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</si>
  <si>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</si>
  <si>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</si>
  <si>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</si>
  <si>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</si>
  <si>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</si>
  <si>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</si>
  <si>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</si>
  <si>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</si>
  <si>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</si>
  <si>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</si>
  <si>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</si>
  <si>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</si>
  <si>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</si>
  <si>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</si>
  <si>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</si>
  <si>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</si>
  <si>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</si>
  <si>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</si>
  <si>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</si>
  <si>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</si>
  <si>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</si>
  <si>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</si>
  <si>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</si>
  <si>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</si>
  <si>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</si>
  <si>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</si>
  <si>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</si>
  <si>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</si>
  <si>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</si>
  <si>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</si>
  <si>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</si>
  <si>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</si>
  <si>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</si>
  <si>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</si>
  <si>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</si>
  <si>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</si>
  <si>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</si>
  <si>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</si>
  <si>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</si>
  <si>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</si>
  <si>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</si>
  <si>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</si>
  <si>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</si>
  <si>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</si>
  <si>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</si>
  <si>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</si>
  <si>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</si>
  <si>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</si>
  <si>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</si>
  <si>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</si>
  <si>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</si>
  <si>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</si>
  <si>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</si>
  <si>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</si>
  <si>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</si>
  <si>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</si>
  <si>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</si>
  <si>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</si>
  <si>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</si>
  <si>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</si>
  <si>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</si>
  <si>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</si>
  <si>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</si>
  <si>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</si>
  <si>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</si>
  <si>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</si>
  <si>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</si>
  <si>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</si>
  <si>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</si>
  <si>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</si>
  <si>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</si>
  <si>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</si>
  <si>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</si>
  <si>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</si>
  <si>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</si>
  <si>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</si>
  <si>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</si>
  <si>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</si>
  <si>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</si>
  <si>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</si>
  <si>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</si>
  <si>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</si>
  <si>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</si>
  <si>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</si>
  <si>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</si>
  <si>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</si>
  <si>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</si>
  <si>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</si>
  <si>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</si>
  <si>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</si>
  <si>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</si>
  <si>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</si>
  <si>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</si>
  <si>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</si>
  <si>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</si>
  <si>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</si>
  <si>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</si>
  <si>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</si>
  <si>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</si>
  <si>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</si>
  <si>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</si>
  <si>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</si>
  <si>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</si>
  <si>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</si>
  <si>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</si>
  <si>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</si>
  <si>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</si>
  <si>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</si>
  <si>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</si>
  <si>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</si>
  <si>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</si>
  <si>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</si>
  <si>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</si>
  <si>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</si>
  <si>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</si>
  <si>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</si>
  <si>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</si>
  <si>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</si>
  <si>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</si>
  <si>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</si>
  <si>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</si>
  <si>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</si>
  <si>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</si>
  <si>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</si>
  <si>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</si>
  <si>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</si>
  <si>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</si>
  <si>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</si>
  <si>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</si>
  <si>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</si>
  <si>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</si>
  <si>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</si>
  <si>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</si>
  <si>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</si>
  <si>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</si>
  <si>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</si>
  <si>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</si>
  <si>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</si>
  <si>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</si>
  <si>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</si>
  <si>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</si>
  <si>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</si>
  <si>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</si>
  <si>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</si>
  <si>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</si>
  <si>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</si>
  <si>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</si>
  <si>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</si>
  <si>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</si>
  <si>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</si>
  <si>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</si>
  <si>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</si>
  <si>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</si>
  <si>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</si>
  <si>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</si>
  <si>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</si>
  <si>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</si>
  <si>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</si>
  <si>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</si>
  <si>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</si>
  <si>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</si>
  <si>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</si>
  <si>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</si>
  <si>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</si>
  <si>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</si>
  <si>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</si>
  <si>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</si>
  <si>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</si>
  <si>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</si>
  <si>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</si>
  <si>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</si>
  <si>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</si>
  <si>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</si>
  <si>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</si>
  <si>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</si>
  <si>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</si>
  <si>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</si>
  <si>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</si>
  <si>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</si>
  <si>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</si>
  <si>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</si>
  <si>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</si>
  <si>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</si>
  <si>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</si>
  <si>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</si>
  <si>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</si>
  <si>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</si>
  <si>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</si>
  <si>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</si>
  <si>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</si>
  <si>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</si>
  <si>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</si>
  <si>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</si>
  <si>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</si>
  <si>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</si>
  <si>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</si>
  <si>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</si>
  <si>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</si>
  <si>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</si>
  <si>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</si>
  <si>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</si>
  <si>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</si>
  <si>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</si>
  <si>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</si>
  <si>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</si>
  <si>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</si>
  <si>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</si>
  <si>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</si>
  <si>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</si>
  <si>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</si>
  <si>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</si>
  <si>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</si>
  <si>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</si>
  <si>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</si>
  <si>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</si>
  <si>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</si>
  <si>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</si>
  <si>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</si>
  <si>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</si>
  <si>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</si>
  <si>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</si>
  <si>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</si>
  <si>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</si>
  <si>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</si>
  <si>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</si>
  <si>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</si>
  <si>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</si>
  <si>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</si>
  <si>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</si>
  <si>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</si>
  <si>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</si>
  <si>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</si>
  <si>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</si>
  <si>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</si>
  <si>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</si>
  <si>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</si>
  <si>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</si>
  <si>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</si>
  <si>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</si>
  <si>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</si>
  <si>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</si>
  <si>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</si>
  <si>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</si>
  <si>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</si>
  <si>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</si>
  <si>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</si>
  <si>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</si>
  <si>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</si>
  <si>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</si>
  <si>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</si>
  <si>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</si>
  <si>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</si>
  <si>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</si>
  <si>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</si>
  <si>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</si>
  <si>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</si>
  <si>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</si>
  <si>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</si>
  <si>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</si>
  <si>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</si>
  <si>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</si>
  <si>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</si>
  <si>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</si>
  <si>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</si>
  <si>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</si>
  <si>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</si>
  <si>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</si>
  <si>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</si>
  <si>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</si>
  <si>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</si>
  <si>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</si>
  <si>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</si>
  <si>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</si>
  <si>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</si>
  <si>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</si>
  <si>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</si>
  <si>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</si>
  <si>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</si>
  <si>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</si>
  <si>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</si>
  <si>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</si>
  <si>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</si>
  <si>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</si>
  <si>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</si>
  <si>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</si>
  <si>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</si>
  <si>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</si>
  <si>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</si>
  <si>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</si>
  <si>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</si>
  <si>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</si>
  <si>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</si>
  <si>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</si>
  <si>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</si>
  <si>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</si>
  <si>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</si>
  <si>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</si>
  <si>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</si>
  <si>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</si>
  <si>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</si>
  <si>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</si>
  <si>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</si>
  <si>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</si>
  <si>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</si>
  <si>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</si>
  <si>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</si>
  <si>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</si>
  <si>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</si>
  <si>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</si>
  <si>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</si>
  <si>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</si>
  <si>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</si>
  <si>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</si>
  <si>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</si>
  <si>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</si>
  <si>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</si>
  <si>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</si>
  <si>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</si>
  <si>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</si>
  <si>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</si>
  <si>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</si>
  <si>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</si>
  <si>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</si>
  <si>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</si>
  <si>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</si>
  <si>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</si>
  <si>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</si>
  <si>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</si>
  <si>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</si>
  <si>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</si>
  <si>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</si>
  <si>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</si>
  <si>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</si>
  <si>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</si>
  <si>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</si>
  <si>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</si>
  <si>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</si>
  <si>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</si>
  <si>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</si>
  <si>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</si>
  <si>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</si>
  <si>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</si>
  <si>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</si>
  <si>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</si>
  <si>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</si>
  <si>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</si>
  <si>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</si>
  <si>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</si>
  <si>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</si>
  <si>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</si>
  <si>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</si>
  <si>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</si>
  <si>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</si>
  <si>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</si>
  <si>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</si>
  <si>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</si>
  <si>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</si>
  <si>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</si>
  <si>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</si>
  <si>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</si>
  <si>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</si>
  <si>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</si>
  <si>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</si>
  <si>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</si>
  <si>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</si>
  <si>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</si>
  <si>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</si>
  <si>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</si>
  <si>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</si>
  <si>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</si>
  <si>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</si>
  <si>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</si>
  <si>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</si>
  <si>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</si>
  <si>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</si>
  <si>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</si>
  <si>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</si>
  <si>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</si>
  <si>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</si>
  <si>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</si>
  <si>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</si>
  <si>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</si>
  <si>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</si>
  <si>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</si>
  <si>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</si>
  <si>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</si>
  <si>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</si>
  <si>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</si>
  <si>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</si>
  <si>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</si>
  <si>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</si>
  <si>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</si>
  <si>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</si>
  <si>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</si>
  <si>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</si>
  <si>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</si>
  <si>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</si>
  <si>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</si>
  <si>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</si>
  <si>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</si>
  <si>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</si>
  <si>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</si>
  <si>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</si>
  <si>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</si>
  <si>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</si>
  <si>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</si>
  <si>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</si>
  <si>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</si>
  <si>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</si>
  <si>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</si>
  <si>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</si>
  <si>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</si>
  <si>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</si>
  <si>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</si>
  <si>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</si>
  <si>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</si>
  <si>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</si>
  <si>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</si>
  <si>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</si>
  <si>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</si>
  <si>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</si>
  <si>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</si>
  <si>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</si>
  <si>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</si>
  <si>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</si>
  <si>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</si>
  <si>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</si>
  <si>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</si>
  <si>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</si>
  <si>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</si>
  <si>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</si>
  <si>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</si>
  <si>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</si>
  <si>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</si>
  <si>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</si>
  <si>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</si>
  <si>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</si>
  <si>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</si>
  <si>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</si>
  <si>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</si>
  <si>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</si>
  <si>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</si>
  <si>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</si>
  <si>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</si>
  <si>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</si>
  <si>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</si>
  <si>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</si>
  <si>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</si>
  <si>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</si>
  <si>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</si>
  <si>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</si>
  <si>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</si>
  <si>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</si>
  <si>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</si>
  <si>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</si>
  <si>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</si>
  <si>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</si>
  <si>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</si>
  <si>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</si>
  <si>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</si>
  <si>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</si>
  <si>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</si>
  <si>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</si>
  <si>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</si>
  <si>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</si>
  <si>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</si>
  <si>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</si>
  <si>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</si>
  <si>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</si>
  <si>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</si>
  <si>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</si>
  <si>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</si>
  <si>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</si>
  <si>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</si>
  <si>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</si>
  <si>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</si>
  <si>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</si>
  <si>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</si>
  <si>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</si>
  <si>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</si>
  <si>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</si>
  <si>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</si>
  <si>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</si>
  <si>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</si>
  <si>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</si>
  <si>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</si>
  <si>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</si>
  <si>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</si>
  <si>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</si>
  <si>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</si>
  <si>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</si>
  <si>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</si>
  <si>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</si>
  <si>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</si>
  <si>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</si>
  <si>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</si>
  <si>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</si>
  <si>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</si>
  <si>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</si>
  <si>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</si>
  <si>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</si>
  <si>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</si>
  <si>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</si>
  <si>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</si>
  <si>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</si>
  <si>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</si>
  <si>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</si>
  <si>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</si>
  <si>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</si>
  <si>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</si>
  <si>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</si>
  <si>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</si>
  <si>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</si>
  <si>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</si>
  <si>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</si>
  <si>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</si>
  <si>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</si>
  <si>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</si>
  <si>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</si>
  <si>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</si>
  <si>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</si>
  <si>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</si>
  <si>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</si>
  <si>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</si>
  <si>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</si>
  <si>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</si>
  <si>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</si>
  <si>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</si>
  <si>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</si>
  <si>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</si>
  <si>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</si>
  <si>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</si>
  <si>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</si>
  <si>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</si>
  <si>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</si>
  <si>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</si>
  <si>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</si>
  <si>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</si>
  <si>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</si>
  <si>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</si>
  <si>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</si>
  <si>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</si>
  <si>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</si>
  <si>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</si>
  <si>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</si>
  <si>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</si>
  <si>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</si>
  <si>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</si>
  <si>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</si>
  <si>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</si>
  <si>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</si>
  <si>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</si>
  <si>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</si>
  <si>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</si>
  <si>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</si>
  <si>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</si>
  <si>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</si>
  <si>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</si>
  <si>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</si>
  <si>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</si>
  <si>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</si>
  <si>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</si>
  <si>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</si>
  <si>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</si>
  <si>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</si>
  <si>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</si>
  <si>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</si>
  <si>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</si>
  <si>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</si>
  <si>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</si>
  <si>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</si>
  <si>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</si>
  <si>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</si>
  <si>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</si>
  <si>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</si>
  <si>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</si>
  <si>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</si>
  <si>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</si>
  <si>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</si>
  <si>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</si>
  <si>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</si>
  <si>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</si>
  <si>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</si>
  <si>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</si>
  <si>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</si>
  <si>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</si>
  <si>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</si>
  <si>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</si>
  <si>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</si>
  <si>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</si>
  <si>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</si>
  <si>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</si>
  <si>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</si>
  <si>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</si>
  <si>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</si>
  <si>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</si>
  <si>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</si>
  <si>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</si>
  <si>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</si>
  <si>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</si>
  <si>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</si>
  <si>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</si>
  <si>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</si>
  <si>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</si>
  <si>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</si>
  <si>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</si>
  <si>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</si>
  <si>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</si>
  <si>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</si>
  <si>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</si>
  <si>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</si>
  <si>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</si>
  <si>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</si>
  <si>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</si>
  <si>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</si>
  <si>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</si>
  <si>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</si>
  <si>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</si>
  <si>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</si>
  <si>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</si>
  <si>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</si>
  <si>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</si>
  <si>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</si>
  <si>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</si>
  <si>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</si>
  <si>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</si>
  <si>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</si>
  <si>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</si>
  <si>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</si>
  <si>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</si>
  <si>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</si>
  <si>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</si>
  <si>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</si>
  <si>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</si>
  <si>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</si>
  <si>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</si>
  <si>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</si>
  <si>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</si>
  <si>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</si>
  <si>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</si>
  <si>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</si>
  <si>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</si>
  <si>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</si>
  <si>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</si>
  <si>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</si>
  <si>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</si>
  <si>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</si>
  <si>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</si>
  <si>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</si>
  <si>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</si>
  <si>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</si>
  <si>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</si>
  <si>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</si>
  <si>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</si>
  <si>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</si>
  <si>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</si>
  <si>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</si>
  <si>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</si>
  <si>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</si>
  <si>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</si>
  <si>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</si>
  <si>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</si>
  <si>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</si>
  <si>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</si>
  <si>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</si>
  <si>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</si>
  <si>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</si>
  <si>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</si>
  <si>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</si>
  <si>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</si>
  <si>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</si>
  <si>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</si>
  <si>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</si>
  <si>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</si>
  <si>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</si>
  <si>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</si>
  <si>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</si>
  <si>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</si>
  <si>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</si>
  <si>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</si>
  <si>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</si>
  <si>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</si>
  <si>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</si>
  <si>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</si>
  <si>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</si>
  <si>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</si>
  <si>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</si>
  <si>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</si>
  <si>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</si>
  <si>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</si>
  <si>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</si>
  <si>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</si>
  <si>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</si>
  <si>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</si>
  <si>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</si>
  <si>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</si>
  <si>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</si>
  <si>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</si>
  <si>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</si>
  <si>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</si>
  <si>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</si>
  <si>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</si>
  <si>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</si>
  <si>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</si>
  <si>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</si>
  <si>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</si>
  <si>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</si>
  <si>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</si>
  <si>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</si>
  <si>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</si>
  <si>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</si>
  <si>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</si>
  <si>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</si>
  <si>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</si>
  <si>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</si>
  <si>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</si>
  <si>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</si>
  <si>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</si>
  <si>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</si>
  <si>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</si>
  <si>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</si>
  <si>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</si>
  <si>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</si>
  <si>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</si>
  <si>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</si>
  <si>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</si>
  <si>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</si>
  <si>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</si>
  <si>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</si>
  <si>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</si>
  <si>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</si>
  <si>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</si>
  <si>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</si>
  <si>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</si>
  <si>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</si>
  <si>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</si>
  <si>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</si>
  <si>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</si>
  <si>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</si>
  <si>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</si>
  <si>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</si>
  <si>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</si>
  <si>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</si>
  <si>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</si>
  <si>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</si>
  <si>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</si>
  <si>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</si>
  <si>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</si>
  <si>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</si>
  <si>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</si>
  <si>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</si>
  <si>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</si>
  <si>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</si>
  <si>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</si>
  <si>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</si>
  <si>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</si>
  <si>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</si>
  <si>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</si>
  <si>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</si>
  <si>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</si>
  <si>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</si>
  <si>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</si>
  <si>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</si>
  <si>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</si>
  <si>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</si>
  <si>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</si>
  <si>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</si>
  <si>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</si>
  <si>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</si>
  <si>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</si>
  <si>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</si>
  <si>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</si>
  <si>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</si>
  <si>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</si>
  <si>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</si>
  <si>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</si>
  <si>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</si>
  <si>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</si>
  <si>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</si>
  <si>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</si>
  <si>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</si>
  <si>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</si>
  <si>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</si>
  <si>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</si>
  <si>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</si>
  <si>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</si>
  <si>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</si>
  <si>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</si>
  <si>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</si>
  <si>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</si>
  <si>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</si>
  <si>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</si>
  <si>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</si>
  <si>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</si>
  <si>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</si>
  <si>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</si>
  <si>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</si>
  <si>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</si>
  <si>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</si>
  <si>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</si>
  <si>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</si>
  <si>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</si>
  <si>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</si>
  <si>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</si>
  <si>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</si>
  <si>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</si>
  <si>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</si>
  <si>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</si>
  <si>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</si>
  <si>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</si>
  <si>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</si>
  <si>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</si>
  <si>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</si>
  <si>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</si>
  <si>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</si>
  <si>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</si>
  <si>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</si>
  <si>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</si>
  <si>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</si>
  <si>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</si>
  <si>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</si>
  <si>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</si>
  <si>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</si>
  <si>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</si>
  <si>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</si>
  <si>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</si>
  <si>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</si>
  <si>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</si>
  <si>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</si>
  <si>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</si>
  <si>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</si>
  <si>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</si>
  <si>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</si>
  <si>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</si>
  <si>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</si>
  <si>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</si>
  <si>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</si>
  <si>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</si>
  <si>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</si>
  <si>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</si>
  <si>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</si>
  <si>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</si>
  <si>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</si>
  <si>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</si>
  <si>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</si>
  <si>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</si>
  <si>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</si>
  <si>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</si>
  <si>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</si>
  <si>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</si>
  <si>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</si>
  <si>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</si>
  <si>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</si>
  <si>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</si>
  <si>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</si>
  <si>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</si>
  <si>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</si>
  <si>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</si>
  <si>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</si>
  <si>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</si>
  <si>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</si>
  <si>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</si>
  <si>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</si>
  <si>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</si>
  <si>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</si>
  <si>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</si>
  <si>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</si>
  <si>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</si>
  <si>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</si>
  <si>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</si>
  <si>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</si>
  <si>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</si>
  <si>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</si>
  <si>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</si>
  <si>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</si>
  <si>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</si>
  <si>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</si>
  <si>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</si>
  <si>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</si>
  <si>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</si>
  <si>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</si>
  <si>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</si>
  <si>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</si>
  <si>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</si>
  <si>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</si>
  <si>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</si>
  <si>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</si>
  <si>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</si>
  <si>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</si>
  <si>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</si>
  <si>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</si>
  <si>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</si>
  <si>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</si>
  <si>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</si>
  <si>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</si>
  <si>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</si>
  <si>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</si>
  <si>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</si>
  <si>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</si>
  <si>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</si>
  <si>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</si>
  <si>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</si>
  <si>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</si>
  <si>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</si>
  <si>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</si>
  <si>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</si>
  <si>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</si>
  <si>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</si>
  <si>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</si>
  <si>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</si>
  <si>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</si>
  <si>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</si>
  <si>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</si>
  <si>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</si>
  <si>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</si>
  <si>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</si>
  <si>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</si>
  <si>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</si>
  <si>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</si>
  <si>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</si>
  <si>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</si>
  <si>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</si>
  <si>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</si>
  <si>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</si>
  <si>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</si>
  <si>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</si>
  <si>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</si>
  <si>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</si>
  <si>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</si>
  <si>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</si>
  <si>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</si>
  <si>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</si>
  <si>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</si>
  <si>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</si>
  <si>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</si>
  <si>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</si>
  <si>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</si>
  <si>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</si>
  <si>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</si>
  <si>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</si>
  <si>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</si>
  <si>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</si>
  <si>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</si>
  <si>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</si>
  <si>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</si>
  <si>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</si>
  <si>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Category</t>
  </si>
  <si>
    <t>Sub-Category</t>
  </si>
  <si>
    <t>film &amp; video</t>
  </si>
  <si>
    <t>Row Labels</t>
  </si>
  <si>
    <t>Grand Total</t>
  </si>
  <si>
    <t>Count of state</t>
  </si>
  <si>
    <t>(All)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</si>
  <si>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</si>
  <si>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</si>
  <si>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</si>
  <si>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</si>
  <si>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</si>
  <si>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</si>
  <si>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</si>
  <si>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</si>
  <si>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</si>
  <si>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</si>
  <si>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</si>
  <si>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</si>
  <si>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</si>
  <si>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</si>
  <si>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</si>
  <si>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</si>
  <si>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</si>
  <si>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</si>
  <si>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</si>
  <si>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</si>
  <si>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</si>
  <si>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</si>
  <si>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</si>
  <si>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</si>
  <si>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</si>
  <si>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</si>
  <si>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</si>
  <si>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</si>
  <si>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</si>
  <si>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</si>
  <si>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</si>
  <si>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</si>
  <si>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</si>
  <si>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</si>
  <si>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</si>
  <si>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</si>
  <si>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</si>
  <si>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</si>
  <si>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</si>
  <si>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</si>
  <si>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</si>
  <si>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</si>
  <si>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</si>
  <si>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</si>
  <si>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</si>
  <si>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</si>
  <si>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</si>
  <si>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</si>
  <si>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</si>
  <si>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</si>
  <si>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</si>
  <si>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</si>
  <si>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</si>
  <si>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</si>
  <si>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</si>
  <si>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</si>
  <si>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</si>
  <si>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</si>
  <si>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</si>
  <si>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</si>
  <si>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</si>
  <si>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</si>
  <si>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</si>
  <si>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</si>
  <si>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</si>
  <si>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</si>
  <si>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</si>
  <si>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Sucessful</t>
  </si>
  <si>
    <t>Percentage Failed</t>
  </si>
  <si>
    <t>Percentage Canceled</t>
  </si>
  <si>
    <t>&gt;=50000</t>
  </si>
  <si>
    <t>20000&lt;goal&lt;24999</t>
  </si>
  <si>
    <t>25000&lt;goal&lt;29999</t>
  </si>
  <si>
    <t>30000&lt;goal&lt;34999</t>
  </si>
  <si>
    <t>35000&lt;goal&lt;39999</t>
  </si>
  <si>
    <t>40000&lt;goal&lt; 44999</t>
  </si>
  <si>
    <t>45000&lt;goal&lt;49999</t>
  </si>
  <si>
    <t>goal &lt; 1000</t>
  </si>
  <si>
    <t>1000 &lt; goal &lt; 4999</t>
  </si>
  <si>
    <t>5000 &lt; goal &lt; 9999</t>
  </si>
  <si>
    <t>10000 &lt; goal &lt; 14999</t>
  </si>
  <si>
    <t>15000 &lt; goal &lt;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</si>
</sst>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2" borderId="0" xfId="1" applyNumberFormat="1" applyFont="1" applyFill="1" applyAlignment="1">
      <alignment horizontal="center"/>
    </xf>
    <xf numFmtId="1" fontId="0" fillId="0" borderId="0" xfId="1" applyNumberFormat="1" applyFont="1"/>
    <xf numFmtId="2" fontId="0" fillId="0" borderId="0" xfId="0" applyNumberFormat="1"/>
    <xf numFmtId="0" fontId="3" fillId="0" borderId="0" xfId="0" applyFont="1"/>
    <xf numFmtId="0" fontId="0" fillId="3" borderId="0" xfId="0" applyFill="1"/>
    <xf numFmtId="0" fontId="0" fillId="3" borderId="0" xfId="0" applyFill="1" applyAlignment="1">
      <alignment horizontal="left"/>
    </xf>
    <xf numFmtId="0" fontId="0" fillId="3" borderId="0" xfId="0" applyNumberFormat="1" applyFill="1"/>
    <xf numFmtId="14" fontId="3" fillId="0" borderId="0" xfId="0" applyNumberFormat="1" applyFont="1"/>
    <xf numFmtId="0" fontId="1" fillId="2" borderId="0" xfId="0" applyFont="1" applyFill="1" applyAlignment="1">
      <alignment horizontal="center"/>
    </xf>
    <xf numFmtId="14" fontId="0" fillId="3" borderId="0" xfId="0" applyNumberFormat="1" applyFill="1" applyAlignment="1">
      <alignment horizontal="left"/>
    </xf>
    <xf numFmtId="9" fontId="0" fillId="3" borderId="0" xfId="1" applyFont="1" applyFill="1"/>
    <xf numFmtId="9" fontId="2" fillId="3" borderId="0" xfId="1" applyFont="1" applyFill="1"/>
    <xf numFmtId="9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10" fontId="0" fillId="3" borderId="0" xfId="1" applyNumberFormat="1" applyFont="1" applyFill="1"/>
    <xf numFmtId="10" fontId="0" fillId="3" borderId="0" xfId="0" applyNumberFormat="1" applyFill="1"/>
  </cellXfs>
  <cellStyles count="2">
    <cellStyle name="Normal" xfId="0" builtinId="0"/>
    <cellStyle name="Percent" xfId="1" builtinId="5"/>
  </cellStyles>
  <dxfs count="4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[excel_challenge_renata_11_09sub.xlsx]Category_pivottable!PivotTable1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Campaigns 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Category_pivottable!$B$3:$B$4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7-4FE2-B72E-B59EDA1021F6}"/>
            </c:ext>
          </c:extLst>
        </c:ser>
        <c:ser>
          <c:idx val="1"/>
          <c:order val="1"/>
          <c:tx>
            <c:strRef>
              <c:f>Category_pivottable!$C$3:$C$4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CE7-4FE2-B72E-B59EDA1021F6}"/>
              </c:ext>
            </c:extLst>
          </c:dPt>
          <c:cat>
            <c:strRef>
              <c:f>Category_pivottable!$A$5:$A$14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7-4FE2-B72E-B59EDA1021F6}"/>
            </c:ext>
          </c:extLst>
        </c:ser>
        <c:ser>
          <c:idx val="2"/>
          <c:order val="2"/>
          <c:tx>
            <c:strRef>
              <c:f>Category_pivottable!$D$3:$D$4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E7-4FE2-B72E-B59EDA1021F6}"/>
            </c:ext>
          </c:extLst>
        </c:ser>
        <c:ser>
          <c:idx val="3"/>
          <c:order val="3"/>
          <c:tx>
            <c:strRef>
              <c:f>Category_pivottable!$E$3:$E$4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87-4D8A-B93A-2112F6AEC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203696"/>
        <c:axId val="603093840"/>
      </c:barChart>
      <c:catAx>
        <c:axId val="67120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093840"/>
        <c:crosses val="autoZero"/>
        <c:auto val="1"/>
        <c:lblAlgn val="ctr"/>
        <c:lblOffset val="100"/>
        <c:noMultiLvlLbl val="0"/>
      </c:catAx>
      <c:valAx>
        <c:axId val="6030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20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[excel_challenge_renata_11_09sub.xlsx]pivotchart_filtered categ&amp;count!PivotTable4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Campaings status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'pivotchart_filtered categ&amp;count'!$B$4:$B$5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'pivotchart_filtered categ&amp;count'!$A$6:$A$47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'pivotchart_filtered categ&amp;count'!$B$6:$B$47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E1-4E0D-85C7-D74098147677}"/>
            </c:ext>
          </c:extLst>
        </c:ser>
        <c:ser>
          <c:idx val="1"/>
          <c:order val="1"/>
          <c:tx>
            <c:strRef>
              <c:f>'pivotchart_filtered categ&amp;count'!$C$4:$C$5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'pivotchart_filtered categ&amp;count'!$A$6:$A$47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'pivotchart_filtered categ&amp;count'!$C$6:$C$47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E1-4E0D-85C7-D74098147677}"/>
            </c:ext>
          </c:extLst>
        </c:ser>
        <c:ser>
          <c:idx val="2"/>
          <c:order val="2"/>
          <c:tx>
            <c:strRef>
              <c:f>'pivotchart_filtered categ&amp;count'!$D$4:$D$5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'pivotchart_filtered categ&amp;count'!$A$6:$A$47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'pivotchart_filtered categ&amp;count'!$D$6:$D$47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E1-4E0D-85C7-D74098147677}"/>
            </c:ext>
          </c:extLst>
        </c:ser>
        <c:ser>
          <c:idx val="3"/>
          <c:order val="3"/>
          <c:tx>
            <c:strRef>
              <c:f>'pivotchart_filtered categ&amp;count'!$E$4:$E$5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'pivotchart_filtered categ&amp;count'!$A$6:$A$47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'pivotchart_filtered categ&amp;count'!$E$6:$E$47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E1-4E0D-85C7-D740981476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55883520"/>
        <c:axId val="755577328"/>
      </c:barChart>
      <c:catAx>
        <c:axId val="7558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577328"/>
        <c:crosses val="autoZero"/>
        <c:auto val="1"/>
        <c:lblAlgn val="ctr"/>
        <c:lblOffset val="100"/>
        <c:noMultiLvlLbl val="0"/>
      </c:catAx>
      <c:valAx>
        <c:axId val="75557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[excel_challenge_renata_11_09sub.xlsx]pivottable and chart!PivotTable2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C00000"/>
            </a:solidFill>
            <a:ln w="9525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FF00"/>
            </a:solidFill>
            <a:ln w="9525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2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3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4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'pivottable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and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0-4BDA-9C21-7912B965581A}"/>
            </c:ext>
          </c:extLst>
        </c:ser>
        <c:ser>
          <c:idx val="1"/>
          <c:order val="1"/>
          <c:tx>
            <c:strRef>
              <c:f>'pivottable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and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30-4BDA-9C21-7912B965581A}"/>
            </c:ext>
          </c:extLst>
        </c:ser>
        <c:ser>
          <c:idx val="2"/>
          <c:order val="2"/>
          <c:tx>
            <c:strRef>
              <c:f>'pivottable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FF00"/>
              </a:solidFill>
              <a:ln w="9525">
                <a:solidFill>
                  <a:srgbClr val="FFFF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and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30-4BDA-9C21-7912B965581A}"/>
            </c:ext>
          </c:extLst>
        </c:ser>
        <c:ser>
          <c:idx val="3"/>
          <c:order val="3"/>
          <c:tx>
            <c:strRef>
              <c:f>'pivottable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and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30-4BDA-9C21-7912B9655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4812784"/>
        <c:axId val="1114173152"/>
      </c:lineChart>
      <c:catAx>
        <c:axId val="122481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73152"/>
        <c:crosses val="autoZero"/>
        <c:auto val="1"/>
        <c:lblAlgn val="ctr"/>
        <c:lblOffset val="100"/>
        <c:noMultiLvlLbl val="0"/>
      </c:catAx>
      <c:valAx>
        <c:axId val="11141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8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Successful, Failed and Canceled Projects by Goal $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Bonus!$A$1:$A$13</c15:sqref>
                  </c15:fullRef>
                </c:ext>
              </c:extLst>
              <c:f>Bonus!$A$2:$A$13</c:f>
              <c:strCache>
                <c:ptCount val="12"/>
                <c:pt idx="0">
                  <c:v>goal &lt; 1000</c:v>
                </c:pt>
                <c:pt idx="1">
                  <c:v>1000 &lt; goal &lt; 4999</c:v>
                </c:pt>
                <c:pt idx="2">
                  <c:v>5000 &lt; goal &lt; 9999</c:v>
                </c:pt>
                <c:pt idx="3">
                  <c:v>10000 &lt; goal &lt; 14999</c:v>
                </c:pt>
                <c:pt idx="4">
                  <c:v>15000 &lt; goal &lt; 19999</c:v>
                </c:pt>
                <c:pt idx="5">
                  <c:v>20000&lt;goal&lt;24999</c:v>
                </c:pt>
                <c:pt idx="6">
                  <c:v>25000&lt;goal&lt;29999</c:v>
                </c:pt>
                <c:pt idx="7">
                  <c:v>30000&lt;goal&lt;34999</c:v>
                </c:pt>
                <c:pt idx="8">
                  <c:v>35000&lt;goal&lt;39999</c:v>
                </c:pt>
                <c:pt idx="9">
                  <c:v>40000&lt;goal&lt; 44999</c:v>
                </c:pt>
                <c:pt idx="10">
                  <c:v>45000&lt;goal&lt;49999</c:v>
                </c:pt>
                <c:pt idx="11">
                  <c:v>&gt;=50000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Bonus!$F$2:$F$13</c15:sqref>
                  </c15:fullRef>
                </c:ext>
              </c:extLst>
              <c:f>Bonus!$F$3:$F$13</c:f>
              <c:numCache>
                <c:formatCode>0%</c:formatCode>
                <c:ptCount val="11"/>
                <c:pt idx="0">
                  <c:v>0.66005665722379603</c:v>
                </c:pt>
                <c:pt idx="1">
                  <c:v>0.53212290502793291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B-4781-94AA-28A56BB4AD5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Bonus!$A$1:$A$13</c15:sqref>
                  </c15:fullRef>
                </c:ext>
              </c:extLst>
              <c:f>Bonus!$A$2:$A$13</c:f>
              <c:strCache>
                <c:ptCount val="12"/>
                <c:pt idx="0">
                  <c:v>goal &lt; 1000</c:v>
                </c:pt>
                <c:pt idx="1">
                  <c:v>1000 &lt; goal &lt; 4999</c:v>
                </c:pt>
                <c:pt idx="2">
                  <c:v>5000 &lt; goal &lt; 9999</c:v>
                </c:pt>
                <c:pt idx="3">
                  <c:v>10000 &lt; goal &lt; 14999</c:v>
                </c:pt>
                <c:pt idx="4">
                  <c:v>15000 &lt; goal &lt; 19999</c:v>
                </c:pt>
                <c:pt idx="5">
                  <c:v>20000&lt;goal&lt;24999</c:v>
                </c:pt>
                <c:pt idx="6">
                  <c:v>25000&lt;goal&lt;29999</c:v>
                </c:pt>
                <c:pt idx="7">
                  <c:v>30000&lt;goal&lt;34999</c:v>
                </c:pt>
                <c:pt idx="8">
                  <c:v>35000&lt;goal&lt;39999</c:v>
                </c:pt>
                <c:pt idx="9">
                  <c:v>40000&lt;goal&lt; 44999</c:v>
                </c:pt>
                <c:pt idx="10">
                  <c:v>45000&lt;goal&lt;49999</c:v>
                </c:pt>
                <c:pt idx="11">
                  <c:v>&gt;=50000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Bonus!$G$2:$G$13</c15:sqref>
                  </c15:fullRef>
                </c:ext>
              </c:extLst>
              <c:f>Bonus!$G$3:$G$13</c:f>
              <c:numCache>
                <c:formatCode>0%</c:formatCode>
                <c:ptCount val="11"/>
                <c:pt idx="0">
                  <c:v>0.29745042492917845</c:v>
                </c:pt>
                <c:pt idx="1">
                  <c:v>0.39525139664804471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AB-4781-94AA-28A56BB4AD5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Bonus!$A$1:$A$13</c15:sqref>
                  </c15:fullRef>
                </c:ext>
              </c:extLst>
              <c:f>Bonus!$A$2:$A$13</c:f>
              <c:strCache>
                <c:ptCount val="12"/>
                <c:pt idx="0">
                  <c:v>goal &lt; 1000</c:v>
                </c:pt>
                <c:pt idx="1">
                  <c:v>1000 &lt; goal &lt; 4999</c:v>
                </c:pt>
                <c:pt idx="2">
                  <c:v>5000 &lt; goal &lt; 9999</c:v>
                </c:pt>
                <c:pt idx="3">
                  <c:v>10000 &lt; goal &lt; 14999</c:v>
                </c:pt>
                <c:pt idx="4">
                  <c:v>15000 &lt; goal &lt; 19999</c:v>
                </c:pt>
                <c:pt idx="5">
                  <c:v>20000&lt;goal&lt;24999</c:v>
                </c:pt>
                <c:pt idx="6">
                  <c:v>25000&lt;goal&lt;29999</c:v>
                </c:pt>
                <c:pt idx="7">
                  <c:v>30000&lt;goal&lt;34999</c:v>
                </c:pt>
                <c:pt idx="8">
                  <c:v>35000&lt;goal&lt;39999</c:v>
                </c:pt>
                <c:pt idx="9">
                  <c:v>40000&lt;goal&lt; 44999</c:v>
                </c:pt>
                <c:pt idx="10">
                  <c:v>45000&lt;goal&lt;49999</c:v>
                </c:pt>
                <c:pt idx="11">
                  <c:v>&gt;=50000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Bonus!$H$2:$H$13</c15:sqref>
                  </c15:fullRef>
                </c:ext>
              </c:extLst>
              <c:f>Bonus!$H$3:$H$13</c:f>
              <c:numCache>
                <c:formatCode>0%</c:formatCode>
                <c:ptCount val="11"/>
                <c:pt idx="0">
                  <c:v>4.2492917847025496E-2</c:v>
                </c:pt>
                <c:pt idx="1">
                  <c:v>7.2625698324022353E-2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AB-4781-94AA-28A56BB4A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18879"/>
        <c:axId val="193852031"/>
      </c:lineChart>
      <c:catAx>
        <c:axId val="20041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52031"/>
        <c:crosses val="autoZero"/>
        <c:auto val="1"/>
        <c:lblAlgn val="ctr"/>
        <c:lblOffset val="100"/>
        <c:noMultiLvlLbl val="0"/>
      </c:catAx>
      <c:valAx>
        <c:axId val="19385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1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563880</xdr:colOff>
      <xdr:row>3</xdr:row>
      <xdr:rowOff>49530</xdr:rowOff>
    </xdr:from>
    <xdr:to>
      <xdr:col>20</xdr:col>
      <xdr:colOff>601980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3BEE6-248E-4CF8-A9BB-AE5A3DAF7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2</xdr:row>
      <xdr:rowOff>83820</xdr:rowOff>
    </xdr:from>
    <xdr:to>
      <xdr:col>18</xdr:col>
      <xdr:colOff>114300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5092C-358D-45BA-AC9D-2845516E0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2</xdr:row>
      <xdr:rowOff>167640</xdr:rowOff>
    </xdr:from>
    <xdr:to>
      <xdr:col>20</xdr:col>
      <xdr:colOff>358140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0A1D7-407B-4287-8572-CFF1C2814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1</xdr:row>
      <xdr:rowOff>83820</xdr:rowOff>
    </xdr:from>
    <xdr:to>
      <xdr:col>20</xdr:col>
      <xdr:colOff>502920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ED7D2-EF36-4896-9B99-5BCE2CCBD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ata Sant'Anna" refreshedDate="43774.437598032404" createdVersion="6" refreshedVersion="6" minRefreshableVersion="3" recordCount="4114" xr:uid="{E3DF91E2-AB63-4FDF-8912-03DA3929125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ata Sant'Anna" refreshedDate="43775.707502199075" createdVersion="6" refreshedVersion="6" minRefreshableVersion="3" recordCount="4114" xr:uid="{97A751E3-CF9B-4106-A5F0-E528BA55DC49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based on Date created conversion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A5106-8A68-4872-B52C-7958A610439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0"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5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6" type="button" dataOnly="0" labelOnly="1" outline="0" axis="axisRow" fieldPosition="0"/>
    </format>
    <format dxfId="37">
      <pivotArea dataOnly="0" labelOnly="1" fieldPosition="0">
        <references count="1">
          <reference field="16" count="0"/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28">
      <pivotArea field="16" type="button" dataOnly="0" labelOnly="1" outline="0" axis="axisRow" fieldPosition="0"/>
    </format>
    <format dxfId="27">
      <pivotArea dataOnly="0" labelOnly="1" fieldPosition="0">
        <references count="1">
          <reference field="16" count="0"/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45A27-7F9A-482C-B252-239CFFFE7DE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7" type="button" dataOnly="0" labelOnly="1" outline="0" axis="axisRow" fieldPosition="0"/>
    </format>
    <format dxfId="17">
      <pivotArea dataOnly="0" labelOnly="1" fieldPosition="0">
        <references count="1">
          <reference field="17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3CE7B-7604-46C8-B92E-29437E2C754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formats count="10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E938C-8D23-4C14-B7CC-32D1FFAD7D50}">
  <dimension ref="A1:G26"/>
  <sheetViews>
    <sheetView topLeftCell="A2" workbookViewId="0">
      <selection activeCell="F21" sqref="F21"/>
    </sheetView>
  </sheetViews>
  <sheetFormatPr defaultRowHeight="14.4" x14ac:dyDescent="0.3"/>
  <cols>
    <col min="1" max="1" width="12.88671875" style="9" bestFit="1" customWidth="1"/>
    <col min="2" max="2" width="15.5546875" style="9" bestFit="1" customWidth="1"/>
    <col min="3" max="3" width="5.6640625" style="9" bestFit="1" customWidth="1"/>
    <col min="4" max="4" width="3.88671875" style="9" bestFit="1" customWidth="1"/>
    <col min="5" max="5" width="9.44140625" style="9" bestFit="1" customWidth="1"/>
    <col min="6" max="6" width="10.77734375" style="9" bestFit="1" customWidth="1"/>
    <col min="7" max="16384" width="8.88671875" style="9"/>
  </cols>
  <sheetData>
    <row r="1" spans="1:6" x14ac:dyDescent="0.3">
      <c r="A1" s="9" t="s">
        <v>8223</v>
      </c>
      <c r="B1" s="9" t="s">
        <v>8314</v>
      </c>
    </row>
    <row r="3" spans="1:6" x14ac:dyDescent="0.3">
      <c r="A3" s="9" t="s">
        <v>8313</v>
      </c>
      <c r="B3" s="9" t="s">
        <v>8315</v>
      </c>
    </row>
    <row r="4" spans="1:6" x14ac:dyDescent="0.3">
      <c r="A4" s="9" t="s">
        <v>8311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8312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8317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8318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8319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8320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  <row r="18" spans="2:7" x14ac:dyDescent="0.3">
      <c r="B18" s="15"/>
      <c r="C18" s="15"/>
      <c r="D18" s="15"/>
      <c r="E18" s="15"/>
      <c r="F18" s="15"/>
      <c r="G18" s="19"/>
    </row>
    <row r="19" spans="2:7" x14ac:dyDescent="0.3">
      <c r="B19" s="15"/>
      <c r="C19" s="15"/>
      <c r="D19" s="15"/>
      <c r="E19" s="16"/>
      <c r="F19" s="15"/>
      <c r="G19" s="20"/>
    </row>
    <row r="20" spans="2:7" x14ac:dyDescent="0.3">
      <c r="B20" s="15"/>
      <c r="C20" s="15"/>
      <c r="D20" s="15"/>
      <c r="E20" s="15"/>
      <c r="F20" s="15"/>
      <c r="G20" s="19"/>
    </row>
    <row r="21" spans="2:7" x14ac:dyDescent="0.3">
      <c r="B21" s="15"/>
      <c r="C21" s="15"/>
      <c r="D21" s="15"/>
      <c r="E21" s="15"/>
      <c r="F21" s="15"/>
      <c r="G21" s="19"/>
    </row>
    <row r="22" spans="2:7" x14ac:dyDescent="0.3">
      <c r="B22" s="15"/>
      <c r="C22" s="15"/>
      <c r="D22" s="15"/>
      <c r="E22" s="15"/>
      <c r="F22" s="15"/>
      <c r="G22" s="19"/>
    </row>
    <row r="23" spans="2:7" x14ac:dyDescent="0.3">
      <c r="B23" s="15"/>
      <c r="C23" s="15"/>
      <c r="D23" s="15"/>
      <c r="E23" s="15"/>
      <c r="F23" s="15"/>
    </row>
    <row r="24" spans="2:7" x14ac:dyDescent="0.3">
      <c r="B24" s="15"/>
      <c r="C24" s="15"/>
      <c r="D24" s="15"/>
      <c r="E24" s="15"/>
      <c r="F24" s="15"/>
    </row>
    <row r="25" spans="2:7" x14ac:dyDescent="0.3">
      <c r="B25" s="15"/>
      <c r="C25" s="15"/>
      <c r="D25" s="15"/>
      <c r="E25" s="15"/>
      <c r="F25" s="15"/>
    </row>
    <row r="26" spans="2:7" x14ac:dyDescent="0.3">
      <c r="B26" s="15"/>
      <c r="C26" s="15"/>
      <c r="D26" s="15"/>
      <c r="E26" s="15"/>
      <c r="F26" s="15"/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C060A-76A8-4825-8BAD-9B0362F287DF}">
  <dimension ref="A1:F47"/>
  <sheetViews>
    <sheetView topLeftCell="A21" workbookViewId="0">
      <selection activeCell="F47" sqref="F47"/>
    </sheetView>
  </sheetViews>
  <sheetFormatPr defaultRowHeight="14.4" x14ac:dyDescent="0.3"/>
  <cols>
    <col min="1" max="2" width="15.5546875" style="9" bestFit="1" customWidth="1"/>
    <col min="3" max="3" width="5.6640625" style="9" bestFit="1" customWidth="1"/>
    <col min="4" max="4" width="3.88671875" style="9" bestFit="1" customWidth="1"/>
    <col min="5" max="5" width="9.44140625" style="9" bestFit="1" customWidth="1"/>
    <col min="6" max="6" width="10.77734375" style="9" bestFit="1" customWidth="1"/>
    <col min="7" max="16384" width="8.88671875" style="9"/>
  </cols>
  <sheetData>
    <row r="1" spans="1:6" x14ac:dyDescent="0.3">
      <c r="A1" s="9" t="s">
        <v>8223</v>
      </c>
      <c r="B1" s="9" t="s">
        <v>8314</v>
      </c>
    </row>
    <row r="2" spans="1:6" x14ac:dyDescent="0.3">
      <c r="A2" s="9" t="s">
        <v>8308</v>
      </c>
      <c r="B2" s="9" t="s">
        <v>8314</v>
      </c>
    </row>
    <row r="4" spans="1:6" x14ac:dyDescent="0.3">
      <c r="A4" s="9" t="s">
        <v>8313</v>
      </c>
      <c r="B4" s="9" t="s">
        <v>8315</v>
      </c>
    </row>
    <row r="5" spans="1:6" x14ac:dyDescent="0.3">
      <c r="A5" s="9" t="s">
        <v>8311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8312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9E811-DF04-49B9-9E35-BC2C3E9E99EE}">
  <dimension ref="A1:F18"/>
  <sheetViews>
    <sheetView workbookViewId="0"/>
  </sheetViews>
  <sheetFormatPr defaultRowHeight="14.4" x14ac:dyDescent="0.3"/>
  <cols>
    <col min="1" max="1" width="12.88671875" style="9" bestFit="1" customWidth="1"/>
    <col min="2" max="2" width="8.88671875" style="9" customWidth="1"/>
    <col min="3" max="3" width="5.6640625" style="9" bestFit="1" customWidth="1"/>
    <col min="4" max="4" width="3.88671875" style="9" bestFit="1" customWidth="1"/>
    <col min="5" max="5" width="9.44140625" style="9" bestFit="1" customWidth="1"/>
    <col min="6" max="6" width="10.77734375" style="9" bestFit="1" customWidth="1"/>
    <col min="7" max="16384" width="8.88671875" style="9"/>
  </cols>
  <sheetData>
    <row r="1" spans="1:6" x14ac:dyDescent="0.3">
      <c r="A1" s="9" t="s">
        <v>8308</v>
      </c>
      <c r="B1" s="9" t="s">
        <v>8314</v>
      </c>
    </row>
    <row r="2" spans="1:6" x14ac:dyDescent="0.3">
      <c r="A2" s="9" t="s">
        <v>8379</v>
      </c>
      <c r="B2" s="9" t="s">
        <v>8314</v>
      </c>
    </row>
    <row r="4" spans="1:6" x14ac:dyDescent="0.3">
      <c r="A4" s="9" t="s">
        <v>8313</v>
      </c>
      <c r="B4" s="9" t="s">
        <v>8315</v>
      </c>
    </row>
    <row r="5" spans="1:6" x14ac:dyDescent="0.3">
      <c r="A5" s="9" t="s">
        <v>8311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8312</v>
      </c>
    </row>
    <row r="6" spans="1:6" x14ac:dyDescent="0.3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4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6640625" style="6" bestFit="1" customWidth="1"/>
    <col min="16" max="16" width="16.88671875" bestFit="1" customWidth="1"/>
    <col min="17" max="17" width="13.77734375" bestFit="1" customWidth="1"/>
    <col min="18" max="18" width="12.6640625" bestFit="1" customWidth="1"/>
    <col min="19" max="19" width="23.2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3" t="s">
        <v>8307</v>
      </c>
      <c r="Q1" s="13" t="s">
        <v>8308</v>
      </c>
      <c r="R1" s="13" t="s">
        <v>8309</v>
      </c>
      <c r="S1" s="13" t="s">
        <v>8365</v>
      </c>
      <c r="T1" s="13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s="8" t="str">
        <f>LEFT(N2,(FIND("/",N2,1)-1))</f>
        <v>film &amp; video</v>
      </c>
      <c r="R2" t="str">
        <f>MID(N2,FIND("/",N2)+1,20)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s="8" t="str">
        <f t="shared" ref="Q3:Q66" si="2">LEFT(N3,(FIND("/",N3,1)-1))</f>
        <v>film &amp; video</v>
      </c>
      <c r="R3" t="str">
        <f>MID(N3,FIND("/",N3)+1,256)</f>
        <v>television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s="8" t="str">
        <f t="shared" si="2"/>
        <v>film &amp; video</v>
      </c>
      <c r="R4" t="str">
        <f t="shared" ref="R4:R66" si="5">MID(N4,FIND("/",N4)+1,256)</f>
        <v>television</v>
      </c>
      <c r="S4" s="12">
        <f t="shared" si="3"/>
        <v>42405.702349537038</v>
      </c>
      <c r="T4" s="12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s="8" t="str">
        <f t="shared" si="2"/>
        <v>film &amp; video</v>
      </c>
      <c r="R5" t="str">
        <f t="shared" si="5"/>
        <v>television</v>
      </c>
      <c r="S5" s="12">
        <f t="shared" si="3"/>
        <v>41828.515127314815</v>
      </c>
      <c r="T5" s="12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s="8" t="str">
        <f t="shared" si="2"/>
        <v>film &amp; video</v>
      </c>
      <c r="R6" t="str">
        <f t="shared" si="5"/>
        <v>television</v>
      </c>
      <c r="S6" s="12">
        <f t="shared" si="3"/>
        <v>42327.834247685183</v>
      </c>
      <c r="T6" s="12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s="8" t="str">
        <f t="shared" si="2"/>
        <v>film &amp; video</v>
      </c>
      <c r="R7" t="str">
        <f t="shared" si="5"/>
        <v>television</v>
      </c>
      <c r="S7" s="12">
        <f t="shared" si="3"/>
        <v>42563.932951388888</v>
      </c>
      <c r="T7" s="12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s="8" t="str">
        <f t="shared" si="2"/>
        <v>film &amp; video</v>
      </c>
      <c r="R8" t="str">
        <f t="shared" si="5"/>
        <v>television</v>
      </c>
      <c r="S8" s="12">
        <f t="shared" si="3"/>
        <v>41794.072337962964</v>
      </c>
      <c r="T8" s="12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s="8" t="str">
        <f t="shared" si="2"/>
        <v>film &amp; video</v>
      </c>
      <c r="R9" t="str">
        <f t="shared" si="5"/>
        <v>television</v>
      </c>
      <c r="S9" s="12">
        <f t="shared" si="3"/>
        <v>42516.047071759262</v>
      </c>
      <c r="T9" s="12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s="8" t="str">
        <f t="shared" si="2"/>
        <v>film &amp; video</v>
      </c>
      <c r="R10" t="str">
        <f t="shared" si="5"/>
        <v>television</v>
      </c>
      <c r="S10" s="12">
        <f t="shared" si="3"/>
        <v>42468.94458333333</v>
      </c>
      <c r="T10" s="12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s="8" t="str">
        <f t="shared" si="2"/>
        <v>film &amp; video</v>
      </c>
      <c r="R11" t="str">
        <f t="shared" si="5"/>
        <v>television</v>
      </c>
      <c r="S11" s="12">
        <f t="shared" si="3"/>
        <v>42447.103518518517</v>
      </c>
      <c r="T11" s="12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s="8" t="str">
        <f t="shared" si="2"/>
        <v>film &amp; video</v>
      </c>
      <c r="R12" t="str">
        <f t="shared" si="5"/>
        <v>television</v>
      </c>
      <c r="S12" s="12">
        <f t="shared" si="3"/>
        <v>41780.068043981482</v>
      </c>
      <c r="T12" s="12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s="8" t="str">
        <f t="shared" si="2"/>
        <v>film &amp; video</v>
      </c>
      <c r="R13" t="str">
        <f t="shared" si="5"/>
        <v>television</v>
      </c>
      <c r="S13" s="12">
        <f t="shared" si="3"/>
        <v>42572.778495370367</v>
      </c>
      <c r="T13" s="12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s="8" t="str">
        <f t="shared" si="2"/>
        <v>film &amp; video</v>
      </c>
      <c r="R14" t="str">
        <f t="shared" si="5"/>
        <v>television</v>
      </c>
      <c r="S14" s="12">
        <f t="shared" si="3"/>
        <v>41791.713252314818</v>
      </c>
      <c r="T14" s="12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s="8" t="str">
        <f t="shared" si="2"/>
        <v>film &amp; video</v>
      </c>
      <c r="R15" t="str">
        <f t="shared" si="5"/>
        <v>television</v>
      </c>
      <c r="S15" s="12">
        <f t="shared" si="3"/>
        <v>42508.677187499998</v>
      </c>
      <c r="T15" s="12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s="8" t="str">
        <f t="shared" si="2"/>
        <v>film &amp; video</v>
      </c>
      <c r="R16" t="str">
        <f t="shared" si="5"/>
        <v>television</v>
      </c>
      <c r="S16" s="12">
        <f t="shared" si="3"/>
        <v>41808.02648148148</v>
      </c>
      <c r="T16" s="12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s="8" t="str">
        <f t="shared" si="2"/>
        <v>film &amp; video</v>
      </c>
      <c r="R17" t="str">
        <f t="shared" si="5"/>
        <v>television</v>
      </c>
      <c r="S17" s="12">
        <f t="shared" si="3"/>
        <v>42256.391875000001</v>
      </c>
      <c r="T17" s="12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s="8" t="str">
        <f t="shared" si="2"/>
        <v>film &amp; video</v>
      </c>
      <c r="R18" t="str">
        <f t="shared" si="5"/>
        <v>television</v>
      </c>
      <c r="S18" s="12">
        <f t="shared" si="3"/>
        <v>41760.796423611115</v>
      </c>
      <c r="T18" s="12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s="8" t="str">
        <f t="shared" si="2"/>
        <v>film &amp; video</v>
      </c>
      <c r="R19" t="str">
        <f t="shared" si="5"/>
        <v>television</v>
      </c>
      <c r="S19" s="12">
        <f t="shared" si="3"/>
        <v>41917.731736111113</v>
      </c>
      <c r="T19" s="12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s="8" t="str">
        <f t="shared" si="2"/>
        <v>film &amp; video</v>
      </c>
      <c r="R20" t="str">
        <f t="shared" si="5"/>
        <v>television</v>
      </c>
      <c r="S20" s="12">
        <f t="shared" si="3"/>
        <v>41869.542314814818</v>
      </c>
      <c r="T20" s="12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s="8" t="str">
        <f t="shared" si="2"/>
        <v>film &amp; video</v>
      </c>
      <c r="R21" t="str">
        <f t="shared" si="5"/>
        <v>television</v>
      </c>
      <c r="S21" s="12">
        <f t="shared" si="3"/>
        <v>42175.816365740742</v>
      </c>
      <c r="T21" s="12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s="8" t="str">
        <f t="shared" si="2"/>
        <v>film &amp; video</v>
      </c>
      <c r="R22" t="str">
        <f t="shared" si="5"/>
        <v>television</v>
      </c>
      <c r="S22" s="12">
        <f t="shared" si="3"/>
        <v>42200.758240740746</v>
      </c>
      <c r="T22" s="12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s="8" t="str">
        <f t="shared" si="2"/>
        <v>film &amp; video</v>
      </c>
      <c r="R23" t="str">
        <f t="shared" si="5"/>
        <v>television</v>
      </c>
      <c r="S23" s="12">
        <f t="shared" si="3"/>
        <v>41878.627187500002</v>
      </c>
      <c r="T23" s="12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s="8" t="str">
        <f t="shared" si="2"/>
        <v>film &amp; video</v>
      </c>
      <c r="R24" t="str">
        <f t="shared" si="5"/>
        <v>television</v>
      </c>
      <c r="S24" s="12">
        <f t="shared" si="3"/>
        <v>41989.91134259259</v>
      </c>
      <c r="T24" s="12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s="8" t="str">
        <f t="shared" si="2"/>
        <v>film &amp; video</v>
      </c>
      <c r="R25" t="str">
        <f t="shared" si="5"/>
        <v>television</v>
      </c>
      <c r="S25" s="12">
        <f t="shared" si="3"/>
        <v>42097.778946759259</v>
      </c>
      <c r="T25" s="12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s="8" t="str">
        <f t="shared" si="2"/>
        <v>film &amp; video</v>
      </c>
      <c r="R26" t="str">
        <f t="shared" si="5"/>
        <v>television</v>
      </c>
      <c r="S26" s="12">
        <f t="shared" si="3"/>
        <v>42229.820173611108</v>
      </c>
      <c r="T26" s="12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s="8" t="str">
        <f t="shared" si="2"/>
        <v>film &amp; video</v>
      </c>
      <c r="R27" t="str">
        <f t="shared" si="5"/>
        <v>television</v>
      </c>
      <c r="S27" s="12">
        <f t="shared" si="3"/>
        <v>42318.025011574078</v>
      </c>
      <c r="T27" s="12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s="8" t="str">
        <f t="shared" si="2"/>
        <v>film &amp; video</v>
      </c>
      <c r="R28" t="str">
        <f t="shared" si="5"/>
        <v>television</v>
      </c>
      <c r="S28" s="12">
        <f t="shared" si="3"/>
        <v>41828.515555555554</v>
      </c>
      <c r="T28" s="12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s="8" t="str">
        <f t="shared" si="2"/>
        <v>film &amp; video</v>
      </c>
      <c r="R29" t="str">
        <f t="shared" si="5"/>
        <v>television</v>
      </c>
      <c r="S29" s="12">
        <f t="shared" si="3"/>
        <v>41929.164733796293</v>
      </c>
      <c r="T29" s="12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s="8" t="str">
        <f t="shared" si="2"/>
        <v>film &amp; video</v>
      </c>
      <c r="R30" t="str">
        <f t="shared" si="5"/>
        <v>television</v>
      </c>
      <c r="S30" s="12">
        <f t="shared" si="3"/>
        <v>42324.96393518518</v>
      </c>
      <c r="T30" s="12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s="8" t="str">
        <f t="shared" si="2"/>
        <v>film &amp; video</v>
      </c>
      <c r="R31" t="str">
        <f t="shared" si="5"/>
        <v>television</v>
      </c>
      <c r="S31" s="12">
        <f t="shared" si="3"/>
        <v>41812.67324074074</v>
      </c>
      <c r="T31" s="12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s="8" t="str">
        <f t="shared" si="2"/>
        <v>film &amp; video</v>
      </c>
      <c r="R32" t="str">
        <f t="shared" si="5"/>
        <v>television</v>
      </c>
      <c r="S32" s="12">
        <f t="shared" si="3"/>
        <v>41842.292997685188</v>
      </c>
      <c r="T32" s="12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s="8" t="str">
        <f t="shared" si="2"/>
        <v>film &amp; video</v>
      </c>
      <c r="R33" t="str">
        <f t="shared" si="5"/>
        <v>television</v>
      </c>
      <c r="S33" s="12">
        <f t="shared" si="3"/>
        <v>42376.79206018518</v>
      </c>
      <c r="T33" s="12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s="8" t="str">
        <f t="shared" si="2"/>
        <v>film &amp; video</v>
      </c>
      <c r="R34" t="str">
        <f t="shared" si="5"/>
        <v>television</v>
      </c>
      <c r="S34" s="12">
        <f t="shared" si="3"/>
        <v>42461.627511574072</v>
      </c>
      <c r="T34" s="12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s="8" t="str">
        <f t="shared" si="2"/>
        <v>film &amp; video</v>
      </c>
      <c r="R35" t="str">
        <f t="shared" si="5"/>
        <v>television</v>
      </c>
      <c r="S35" s="12">
        <f t="shared" si="3"/>
        <v>42286.660891203705</v>
      </c>
      <c r="T35" s="12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s="8" t="str">
        <f t="shared" si="2"/>
        <v>film &amp; video</v>
      </c>
      <c r="R36" t="str">
        <f t="shared" si="5"/>
        <v>television</v>
      </c>
      <c r="S36" s="12">
        <f t="shared" si="3"/>
        <v>41841.321770833332</v>
      </c>
      <c r="T36" s="12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s="8" t="str">
        <f t="shared" si="2"/>
        <v>film &amp; video</v>
      </c>
      <c r="R37" t="str">
        <f t="shared" si="5"/>
        <v>television</v>
      </c>
      <c r="S37" s="12">
        <f t="shared" si="3"/>
        <v>42098.291828703703</v>
      </c>
      <c r="T37" s="12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s="8" t="str">
        <f t="shared" si="2"/>
        <v>film &amp; video</v>
      </c>
      <c r="R38" t="str">
        <f t="shared" si="5"/>
        <v>television</v>
      </c>
      <c r="S38" s="12">
        <f t="shared" si="3"/>
        <v>42068.307002314818</v>
      </c>
      <c r="T38" s="12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s="8" t="str">
        <f t="shared" si="2"/>
        <v>film &amp; video</v>
      </c>
      <c r="R39" t="str">
        <f t="shared" si="5"/>
        <v>television</v>
      </c>
      <c r="S39" s="12">
        <f t="shared" si="3"/>
        <v>42032.693043981482</v>
      </c>
      <c r="T39" s="12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s="8" t="str">
        <f t="shared" si="2"/>
        <v>film &amp; video</v>
      </c>
      <c r="R40" t="str">
        <f t="shared" si="5"/>
        <v>television</v>
      </c>
      <c r="S40" s="12">
        <f t="shared" si="3"/>
        <v>41375.057222222218</v>
      </c>
      <c r="T40" s="12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s="8" t="str">
        <f t="shared" si="2"/>
        <v>film &amp; video</v>
      </c>
      <c r="R41" t="str">
        <f t="shared" si="5"/>
        <v>television</v>
      </c>
      <c r="S41" s="12">
        <f t="shared" si="3"/>
        <v>41754.047083333331</v>
      </c>
      <c r="T41" s="12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s="8" t="str">
        <f t="shared" si="2"/>
        <v>film &amp; video</v>
      </c>
      <c r="R42" t="str">
        <f t="shared" si="5"/>
        <v>television</v>
      </c>
      <c r="S42" s="12">
        <f t="shared" si="3"/>
        <v>41789.21398148148</v>
      </c>
      <c r="T42" s="12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s="8" t="str">
        <f t="shared" si="2"/>
        <v>film &amp; video</v>
      </c>
      <c r="R43" t="str">
        <f t="shared" si="5"/>
        <v>television</v>
      </c>
      <c r="S43" s="12">
        <f t="shared" si="3"/>
        <v>41887.568912037037</v>
      </c>
      <c r="T43" s="12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s="8" t="str">
        <f t="shared" si="2"/>
        <v>film &amp; video</v>
      </c>
      <c r="R44" t="str">
        <f t="shared" si="5"/>
        <v>television</v>
      </c>
      <c r="S44" s="12">
        <f t="shared" si="3"/>
        <v>41971.639189814814</v>
      </c>
      <c r="T44" s="12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s="8" t="str">
        <f t="shared" si="2"/>
        <v>film &amp; video</v>
      </c>
      <c r="R45" t="str">
        <f t="shared" si="5"/>
        <v>television</v>
      </c>
      <c r="S45" s="12">
        <f t="shared" si="3"/>
        <v>41802.790347222224</v>
      </c>
      <c r="T45" s="12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s="8" t="str">
        <f t="shared" si="2"/>
        <v>film &amp; video</v>
      </c>
      <c r="R46" t="str">
        <f t="shared" si="5"/>
        <v>television</v>
      </c>
      <c r="S46" s="12">
        <f t="shared" si="3"/>
        <v>41874.098807870374</v>
      </c>
      <c r="T46" s="12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s="8" t="str">
        <f t="shared" si="2"/>
        <v>film &amp; video</v>
      </c>
      <c r="R47" t="str">
        <f t="shared" si="5"/>
        <v>television</v>
      </c>
      <c r="S47" s="12">
        <f t="shared" si="3"/>
        <v>42457.623923611114</v>
      </c>
      <c r="T47" s="12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s="8" t="str">
        <f t="shared" si="2"/>
        <v>film &amp; video</v>
      </c>
      <c r="R48" t="str">
        <f t="shared" si="5"/>
        <v>television</v>
      </c>
      <c r="S48" s="12">
        <f t="shared" si="3"/>
        <v>42323.964976851858</v>
      </c>
      <c r="T48" s="12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s="8" t="str">
        <f t="shared" si="2"/>
        <v>film &amp; video</v>
      </c>
      <c r="R49" t="str">
        <f t="shared" si="5"/>
        <v>television</v>
      </c>
      <c r="S49" s="12">
        <f t="shared" si="3"/>
        <v>41932.819525462961</v>
      </c>
      <c r="T49" s="12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s="8" t="str">
        <f t="shared" si="2"/>
        <v>film &amp; video</v>
      </c>
      <c r="R50" t="str">
        <f t="shared" si="5"/>
        <v>television</v>
      </c>
      <c r="S50" s="12">
        <f t="shared" si="3"/>
        <v>42033.516898148147</v>
      </c>
      <c r="T50" s="12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s="8" t="str">
        <f t="shared" si="2"/>
        <v>film &amp; video</v>
      </c>
      <c r="R51" t="str">
        <f t="shared" si="5"/>
        <v>television</v>
      </c>
      <c r="S51" s="12">
        <f t="shared" si="3"/>
        <v>42271.176446759258</v>
      </c>
      <c r="T51" s="12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s="8" t="str">
        <f t="shared" si="2"/>
        <v>film &amp; video</v>
      </c>
      <c r="R52" t="str">
        <f t="shared" si="5"/>
        <v>television</v>
      </c>
      <c r="S52" s="12">
        <f t="shared" si="3"/>
        <v>41995.752986111111</v>
      </c>
      <c r="T52" s="12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s="8" t="str">
        <f t="shared" si="2"/>
        <v>film &amp; video</v>
      </c>
      <c r="R53" t="str">
        <f t="shared" si="5"/>
        <v>television</v>
      </c>
      <c r="S53" s="12">
        <f t="shared" si="3"/>
        <v>42196.928668981483</v>
      </c>
      <c r="T53" s="12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s="8" t="str">
        <f t="shared" si="2"/>
        <v>film &amp; video</v>
      </c>
      <c r="R54" t="str">
        <f t="shared" si="5"/>
        <v>television</v>
      </c>
      <c r="S54" s="12">
        <f t="shared" si="3"/>
        <v>41807.701921296299</v>
      </c>
      <c r="T54" s="12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s="8" t="str">
        <f t="shared" si="2"/>
        <v>film &amp; video</v>
      </c>
      <c r="R55" t="str">
        <f t="shared" si="5"/>
        <v>television</v>
      </c>
      <c r="S55" s="12">
        <f t="shared" si="3"/>
        <v>41719.549131944441</v>
      </c>
      <c r="T55" s="12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s="8" t="str">
        <f t="shared" si="2"/>
        <v>film &amp; video</v>
      </c>
      <c r="R56" t="str">
        <f t="shared" si="5"/>
        <v>television</v>
      </c>
      <c r="S56" s="12">
        <f t="shared" si="3"/>
        <v>42333.713206018518</v>
      </c>
      <c r="T56" s="12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s="8" t="str">
        <f t="shared" si="2"/>
        <v>film &amp; video</v>
      </c>
      <c r="R57" t="str">
        <f t="shared" si="5"/>
        <v>television</v>
      </c>
      <c r="S57" s="12">
        <f t="shared" si="3"/>
        <v>42496.968935185185</v>
      </c>
      <c r="T57" s="12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s="8" t="str">
        <f t="shared" si="2"/>
        <v>film &amp; video</v>
      </c>
      <c r="R58" t="str">
        <f t="shared" si="5"/>
        <v>television</v>
      </c>
      <c r="S58" s="12">
        <f t="shared" si="3"/>
        <v>42149.548888888887</v>
      </c>
      <c r="T58" s="12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s="8" t="str">
        <f t="shared" si="2"/>
        <v>film &amp; video</v>
      </c>
      <c r="R59" t="str">
        <f t="shared" si="5"/>
        <v>television</v>
      </c>
      <c r="S59" s="12">
        <f t="shared" si="3"/>
        <v>42089.83289351852</v>
      </c>
      <c r="T59" s="12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s="8" t="str">
        <f t="shared" si="2"/>
        <v>film &amp; video</v>
      </c>
      <c r="R60" t="str">
        <f t="shared" si="5"/>
        <v>television</v>
      </c>
      <c r="S60" s="12">
        <f t="shared" si="3"/>
        <v>41932.745046296295</v>
      </c>
      <c r="T60" s="12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s="8" t="str">
        <f t="shared" si="2"/>
        <v>film &amp; video</v>
      </c>
      <c r="R61" t="str">
        <f t="shared" si="5"/>
        <v>television</v>
      </c>
      <c r="S61" s="12">
        <f t="shared" si="3"/>
        <v>42230.23583333334</v>
      </c>
      <c r="T61" s="12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s="8" t="str">
        <f t="shared" si="2"/>
        <v>film &amp; video</v>
      </c>
      <c r="R62" t="str">
        <f t="shared" si="5"/>
        <v>shorts</v>
      </c>
      <c r="S62" s="12">
        <f t="shared" si="3"/>
        <v>41701.901817129627</v>
      </c>
      <c r="T62" s="12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s="8" t="str">
        <f t="shared" si="2"/>
        <v>film &amp; video</v>
      </c>
      <c r="R63" t="str">
        <f t="shared" si="5"/>
        <v>shorts</v>
      </c>
      <c r="S63" s="12">
        <f t="shared" si="3"/>
        <v>41409.814317129632</v>
      </c>
      <c r="T63" s="12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s="8" t="str">
        <f t="shared" si="2"/>
        <v>film &amp; video</v>
      </c>
      <c r="R64" t="str">
        <f t="shared" si="5"/>
        <v>shorts</v>
      </c>
      <c r="S64" s="12">
        <f t="shared" si="3"/>
        <v>41311.799513888887</v>
      </c>
      <c r="T64" s="12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s="8" t="str">
        <f t="shared" si="2"/>
        <v>film &amp; video</v>
      </c>
      <c r="R65" t="str">
        <f t="shared" si="5"/>
        <v>shorts</v>
      </c>
      <c r="S65" s="12">
        <f t="shared" si="3"/>
        <v>41612.912187499998</v>
      </c>
      <c r="T65" s="12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s="8" t="str">
        <f t="shared" si="2"/>
        <v>film &amp; video</v>
      </c>
      <c r="R66" t="str">
        <f t="shared" si="5"/>
        <v>shorts</v>
      </c>
      <c r="S66" s="12">
        <f t="shared" si="3"/>
        <v>41433.01829861111</v>
      </c>
      <c r="T66" s="12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E67/L67</f>
        <v>132.05263157894737</v>
      </c>
      <c r="Q67" s="8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s="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s="8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s="8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s="8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s="8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s="8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s="8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s="8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s="8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s="8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s="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s="8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s="8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s="8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s="8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s="8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s="8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s="8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s="8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s="8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s="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s="8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s="8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s="8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s="8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s="8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s="8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s="8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s="8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s="8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s="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s="8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s="8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s="8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s="8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s="8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s="8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s="8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s="8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s="8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s="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s="8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s="8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s="8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s="8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s="8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s="8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s="8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s="8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s="8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s="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s="8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s="8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s="8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s="8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s="8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s="8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s="8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s="8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s="8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s="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s="8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s="8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 t="e">
        <f t="shared" ref="P131:P194" si="13">E131/L131</f>
        <v>#DIV/0!</v>
      </c>
      <c r="Q131" s="8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s="8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s="8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s="8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s="8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s="8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s="8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s="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s="8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s="8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s="8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s="8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s="8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s="8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s="8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s="8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s="8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s="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s="8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s="8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s="8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s="8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s="8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s="8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s="8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s="8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s="8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s="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s="8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s="8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s="8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s="8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s="8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s="8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s="8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s="8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s="8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s="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s="8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s="8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s="8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s="8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s="8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s="8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s="8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s="8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s="8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s="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s="8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s="8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s="8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s="8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s="8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s="8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s="8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s="8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s="8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s="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s="8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s="8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s="8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s="8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s="8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s="8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 t="e">
        <f t="shared" ref="P195:P258" si="19">E195/L195</f>
        <v>#DIV/0!</v>
      </c>
      <c r="Q195" s="8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s="8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s="8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s="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s="8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s="8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s="8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s="8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s="8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s="8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s="8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s="8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s="8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s="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s="8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s="8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s="8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s="8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s="8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s="8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s="8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s="8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s="8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s="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s="8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s="8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s="8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s="8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s="8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s="8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s="8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s="8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s="8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s="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s="8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s="8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s="8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s="8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s="8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s="8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s="8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s="8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s="8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s="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s="8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s="8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s="8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s="8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s="8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s="8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s="8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s="8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s="8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s="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s="8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s="8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s="8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s="8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s="8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s="8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s="8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s="8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s="8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s="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E259/L259</f>
        <v>66.70405357142856</v>
      </c>
      <c r="Q259" s="8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s="8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s="8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s="8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s="8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s="8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s="8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s="8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s="8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s="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s="8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s="8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s="8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s="8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s="8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s="8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s="8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s="8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s="8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s="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s="8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s="8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s="8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s="8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s="8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s="8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s="8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s="8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s="8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s="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s="8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s="8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s="8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s="8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s="8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s="8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s="8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s="8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s="8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s="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s="8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s="8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s="8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s="8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s="8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s="8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s="8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s="8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s="8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s="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s="8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s="8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s="8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s="8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s="8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s="8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s="8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s="8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s="8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s="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s="8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s="8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s="8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s="8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E323/L323</f>
        <v>106.62314540059347</v>
      </c>
      <c r="Q323" s="8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s="8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s="8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s="8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s="8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s="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s="8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s="8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s="8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s="8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s="8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s="8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s="8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s="8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s="8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s="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s="8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s="8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s="8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s="8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s="8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s="8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s="8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s="8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s="8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s="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s="8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s="8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s="8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s="8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s="8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s="8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s="8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s="8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s="8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s="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s="8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s="8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s="8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s="8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s="8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s="8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s="8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s="8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s="8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s="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s="8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s="8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s="8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s="8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s="8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s="8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s="8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s="8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s="8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s="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s="8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s="8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s="8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s="8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s="8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s="8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s="8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s="8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E387/L387</f>
        <v>111.79535864978902</v>
      </c>
      <c r="Q387" s="8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s="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s="8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s="8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s="8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s="8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s="8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s="8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s="8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s="8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s="8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s="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s="8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s="8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s="8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s="8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s="8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s="8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s="8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s="8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s="8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s="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s="8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s="8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s="8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s="8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s="8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s="8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s="8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s="8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s="8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s="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s="8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s="8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s="8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s="8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s="8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s="8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s="8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s="8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s="8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s="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s="8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s="8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s="8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s="8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s="8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s="8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s="8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s="8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s="8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s="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s="8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s="8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s="8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s="8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s="8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s="8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s="8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s="8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s="8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s="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s="8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s="8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E451/L451</f>
        <v>9</v>
      </c>
      <c r="Q451" s="8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s="8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s="8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s="8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s="8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s="8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s="8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s="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s="8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s="8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s="8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s="8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s="8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s="8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s="8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s="8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s="8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s="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s="8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s="8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s="8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s="8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s="8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s="8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s="8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s="8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s="8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s="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s="8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s="8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s="8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s="8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s="8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s="8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s="8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s="8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s="8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s="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s="8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s="8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s="8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s="8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s="8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s="8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s="8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s="8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s="8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s="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s="8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s="8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s="8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s="8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s="8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s="8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s="8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s="8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s="8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s="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s="8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s="8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s="8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s="8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s="8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s="8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E515/L515</f>
        <v>102.38235294117646</v>
      </c>
      <c r="Q515" s="8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s="8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s="8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s="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s="8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s="8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s="8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s="8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s="8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s="8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s="8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s="8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s="8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s="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s="8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s="8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s="8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s="8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s="8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s="8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s="8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s="8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s="8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s="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s="8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s="8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s="8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s="8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s="8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s="8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s="8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s="8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s="8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s="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s="8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s="8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s="8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s="8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s="8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s="8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s="8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s="8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s="8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s="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s="8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s="8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s="8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s="8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s="8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s="8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s="8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s="8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s="8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s="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s="8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s="8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s="8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s="8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s="8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s="8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s="8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s="8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s="8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s="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E579/L579</f>
        <v>10</v>
      </c>
      <c r="Q579" s="8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s="8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s="8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s="8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s="8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s="8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s="8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s="8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s="8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s="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s="8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s="8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s="8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s="8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s="8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s="8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s="8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s="8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s="8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s="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s="8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s="8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s="8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s="8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s="8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s="8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s="8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s="8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s="8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s="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s="8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s="8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s="8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s="8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s="8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s="8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s="8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s="8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s="8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s="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s="8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s="8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s="8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s="8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s="8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s="8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s="8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s="8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s="8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s="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s="8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s="8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s="8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s="8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s="8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s="8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s="8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s="8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s="8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s="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s="8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s="8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s="8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s="8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E643/L643</f>
        <v>151.31746031746033</v>
      </c>
      <c r="Q643" s="8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s="8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s="8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s="8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s="8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s="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s="8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s="8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s="8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s="8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s="8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s="8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s="8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s="8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s="8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s="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s="8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s="8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s="8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s="8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s="8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s="8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s="8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s="8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s="8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s="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s="8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s="8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s="8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s="8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s="8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s="8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s="8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s="8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s="8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s="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s="8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s="8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s="8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s="8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s="8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s="8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s="8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s="8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s="8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s="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s="8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s="8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s="8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s="8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s="8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s="8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s="8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s="8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s="8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s="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s="8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s="8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s="8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s="8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s="8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s="8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s="8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s="8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E707/L707</f>
        <v>195.4</v>
      </c>
      <c r="Q707" s="8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s="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s="8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s="8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s="8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s="8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s="8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s="8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s="8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s="8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s="8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s="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s="8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s="8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s="8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s="8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s="8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s="8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s="8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s="8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s="8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s="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s="8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s="8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s="8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s="8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s="8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s="8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s="8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s="8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s="8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s="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s="8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s="8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s="8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s="8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s="8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s="8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s="8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s="8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s="8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s="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s="8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s="8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s="8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s="8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s="8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s="8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s="8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s="8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s="8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s="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s="8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s="8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s="8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s="8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s="8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s="8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s="8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s="8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s="8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s="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s="8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s="8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E771/L771</f>
        <v>31.846153846153847</v>
      </c>
      <c r="Q771" s="8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s="8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s="8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s="8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s="8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s="8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s="8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s="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s="8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s="8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s="8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s="8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s="8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s="8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s="8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s="8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s="8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s="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s="8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s="8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s="8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s="8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s="8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s="8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s="8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s="8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s="8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s="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s="8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s="8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s="8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s="8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s="8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s="8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s="8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s="8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s="8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s="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s="8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s="8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s="8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s="8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s="8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s="8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s="8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s="8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s="8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s="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s="8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s="8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s="8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s="8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s="8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s="8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s="8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s="8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s="8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s="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s="8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s="8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s="8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s="8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s="8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s="8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E835/L835</f>
        <v>148.78048780487805</v>
      </c>
      <c r="Q835" s="8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s="8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s="8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s="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s="8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s="8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s="8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s="8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s="8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s="8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s="8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s="8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s="8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s="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s="8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s="8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s="8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s="8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s="8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s="8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s="8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s="8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s="8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s="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s="8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s="8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s="8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s="8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s="8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s="8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s="8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s="8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s="8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s="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s="8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s="8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s="8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s="8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s="8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s="8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s="8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s="8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s="8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s="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s="8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s="8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s="8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s="8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s="8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s="8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s="8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s="8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s="8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s="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s="8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s="8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s="8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s="8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s="8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s="8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s="8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s="8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s="8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s="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 t="e">
        <f t="shared" ref="P899:P962" si="85">E899/L899</f>
        <v>#DIV/0!</v>
      </c>
      <c r="Q899" s="8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s="8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s="8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s="8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s="8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s="8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s="8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s="8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s="8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s="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s="8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s="8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s="8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s="8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s="8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s="8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s="8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s="8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s="8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s="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s="8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s="8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s="8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s="8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s="8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s="8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s="8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s="8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s="8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s="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s="8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s="8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s="8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s="8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s="8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s="8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s="8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s="8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s="8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s="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s="8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s="8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s="8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s="8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s="8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s="8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s="8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s="8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s="8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s="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s="8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s="8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s="8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s="8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s="8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s="8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s="8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s="8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s="8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s="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s="8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s="8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s="8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s="8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E963/L963</f>
        <v>364.35454545454547</v>
      </c>
      <c r="Q963" s="8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s="8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s="8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s="8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s="8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s="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s="8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s="8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s="8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s="8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s="8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s="8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s="8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s="8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s="8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s="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s="8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s="8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s="8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s="8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s="8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s="8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s="8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s="8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s="8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s="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s="8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s="8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s="8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s="8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s="8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s="8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s="8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s="8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s="8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s="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s="8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s="8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s="8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s="8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s="8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s="8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s="8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s="8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s="8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s="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s="8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s="8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s="8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s="8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s="8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s="8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s="8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s="8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s="8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s="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s="8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s="8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s="8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s="8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s="8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s="8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s="8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s="8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E1027/L1027</f>
        <v>71.848571428571432</v>
      </c>
      <c r="Q1027" s="8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s="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s="8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s="8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s="8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s="8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s="8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s="8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s="8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s="8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s="8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s="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s="8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s="8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s="8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s="8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s="8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s="8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s="8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s="8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s="8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s="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s="8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s="8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s="8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s="8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s="8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s="8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s="8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s="8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s="8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s="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s="8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s="8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s="8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s="8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s="8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s="8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s="8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s="8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s="8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s="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s="8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s="8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s="8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s="8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s="8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s="8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s="8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s="8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s="8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s="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s="8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s="8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s="8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s="8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s="8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s="8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s="8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s="8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s="8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s="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s="8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s="8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E1091/L1091</f>
        <v>23.959183673469386</v>
      </c>
      <c r="Q1091" s="8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s="8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s="8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s="8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s="8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s="8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s="8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s="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s="8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s="8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s="8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s="8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s="8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s="8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s="8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s="8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s="8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s="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s="8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s="8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s="8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s="8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s="8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s="8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s="8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s="8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s="8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s="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s="8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s="8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s="8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s="8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s="8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s="8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s="8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s="8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s="8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s="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s="8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s="8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s="8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s="8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s="8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s="8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s="8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s="8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s="8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s="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s="8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s="8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s="8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s="8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s="8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s="8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s="8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s="8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s="8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s="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s="8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s="8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s="8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s="8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s="8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s="8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E1155/L1155</f>
        <v>50</v>
      </c>
      <c r="Q1155" s="8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s="8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s="8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s="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s="8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s="8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s="8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s="8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s="8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s="8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s="8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s="8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s="8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s="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s="8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s="8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s="8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s="8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s="8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s="8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s="8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s="8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s="8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s="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s="8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s="8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s="8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s="8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s="8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s="8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s="8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s="8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s="8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s="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s="8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s="8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s="8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s="8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s="8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s="8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s="8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s="8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s="8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s="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s="8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s="8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s="8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s="8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s="8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s="8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s="8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s="8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s="8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s="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s="8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s="8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s="8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s="8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s="8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s="8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s="8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s="8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s="8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s="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E1219/L1219</f>
        <v>148.57377049180329</v>
      </c>
      <c r="Q1219" s="8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s="8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s="8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s="8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s="8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s="8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s="8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s="8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s="8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s="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s="8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s="8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s="8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s="8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s="8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s="8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s="8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s="8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s="8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s="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s="8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s="8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s="8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s="8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s="8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s="8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s="8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s="8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s="8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s="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s="8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s="8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s="8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s="8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s="8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s="8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s="8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s="8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s="8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s="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s="8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s="8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s="8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s="8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s="8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s="8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s="8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s="8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s="8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s="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s="8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s="8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s="8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s="8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s="8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s="8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s="8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s="8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s="8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s="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s="8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s="8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s="8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s="8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E1283/L1283</f>
        <v>104.72972972972973</v>
      </c>
      <c r="Q1283" s="8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s="8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s="8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s="8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s="8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s="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s="8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s="8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s="8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s="8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s="8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s="8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s="8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s="8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s="8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s="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s="8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s="8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s="8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s="8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s="8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s="8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s="8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s="8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s="8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s="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s="8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s="8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s="8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s="8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s="8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s="8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s="8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s="8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s="8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s="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s="8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s="8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s="8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s="8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s="8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s="8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s="8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s="8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s="8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s="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s="8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s="8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s="8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s="8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s="8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s="8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s="8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s="8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s="8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s="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s="8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s="8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s="8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s="8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s="8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s="8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s="8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s="8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E1347/L1347</f>
        <v>53.571428571428569</v>
      </c>
      <c r="Q1347" s="8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s="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s="8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s="8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s="8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s="8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s="8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s="8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s="8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s="8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s="8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s="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s="8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s="8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s="8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s="8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s="8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s="8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s="8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s="8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s="8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s="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s="8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s="8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s="8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s="8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s="8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s="8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s="8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s="8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s="8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s="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s="8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s="8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s="8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s="8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s="8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s="8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s="8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s="8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s="8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s="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s="8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s="8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s="8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s="8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s="8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s="8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s="8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s="8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s="8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s="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s="8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s="8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s="8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s="8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s="8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s="8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s="8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s="8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s="8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s="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s="8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s="8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 t="e">
        <f t="shared" ref="P1411:P1474" si="133">E1411/L1411</f>
        <v>#DIV/0!</v>
      </c>
      <c r="Q1411" s="8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s="8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s="8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s="8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s="8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s="8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s="8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s="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s="8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s="8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s="8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s="8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s="8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s="8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s="8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s="8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s="8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s="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s="8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s="8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s="8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s="8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s="8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s="8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s="8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s="8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s="8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s="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s="8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s="8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s="8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s="8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s="8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s="8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s="8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s="8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s="8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s="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s="8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s="8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s="8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s="8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s="8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s="8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s="8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s="8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s="8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s="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s="8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s="8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s="8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s="8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s="8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s="8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s="8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s="8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s="8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s="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s="8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s="8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s="8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s="8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s="8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s="8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E1475/L1475</f>
        <v>38.462553191489363</v>
      </c>
      <c r="Q1475" s="8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s="8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s="8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s="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s="8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s="8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s="8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s="8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s="8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s="8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s="8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s="8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s="8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s="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s="8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s="8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s="8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s="8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s="8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s="8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s="8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s="8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s="8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s="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s="8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s="8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s="8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s="8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s="8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s="8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s="8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s="8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s="8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s="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s="8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s="8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s="8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s="8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s="8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s="8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s="8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s="8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s="8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s="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s="8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s="8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s="8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s="8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s="8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s="8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s="8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s="8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s="8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s="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s="8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s="8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s="8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s="8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s="8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s="8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s="8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s="8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s="8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s="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E1539/L1539</f>
        <v>96.375</v>
      </c>
      <c r="Q1539" s="8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s="8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s="8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s="8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s="8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s="8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s="8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s="8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s="8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s="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s="8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s="8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s="8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s="8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s="8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s="8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s="8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s="8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s="8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s="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s="8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s="8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s="8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s="8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s="8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s="8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s="8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s="8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s="8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s="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s="8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s="8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s="8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s="8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s="8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s="8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s="8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s="8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s="8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s="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s="8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s="8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s="8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s="8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s="8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s="8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s="8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s="8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s="8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s="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s="8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s="8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s="8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s="8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s="8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s="8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s="8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s="8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s="8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s="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s="8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s="8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s="8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s="8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E1603/L1603</f>
        <v>48.325535714285714</v>
      </c>
      <c r="Q1603" s="8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s="8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s="8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s="8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s="8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s="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s="8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s="8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s="8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s="8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s="8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s="8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s="8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s="8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s="8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s="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s="8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s="8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s="8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s="8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s="8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s="8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s="8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s="8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s="8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s="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s="8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s="8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s="8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s="8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s="8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s="8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s="8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s="8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s="8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s="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s="8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s="8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s="8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s="8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s="8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s="8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s="8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s="8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s="8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s="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s="8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s="8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s="8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s="8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s="8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s="8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s="8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s="8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s="8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s="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s="8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s="8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s="8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s="8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s="8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s="8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s="8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s="8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E1667/L1667</f>
        <v>44.956989247311824</v>
      </c>
      <c r="Q1667" s="8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s="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s="8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s="8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s="8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s="8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s="8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s="8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s="8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s="8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s="8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s="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s="8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s="8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s="8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s="8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s="8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s="8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s="8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s="8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s="8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s="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s="8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s="8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s="8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s="8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s="8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s="8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s="8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s="8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s="8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s="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s="8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s="8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s="8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s="8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s="8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s="8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s="8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s="8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s="8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s="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s="8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s="8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s="8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s="8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s="8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s="8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s="8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s="8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s="8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s="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s="8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s="8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s="8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s="8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s="8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s="8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s="8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s="8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s="8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s="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s="8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s="8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 t="e">
        <f t="shared" ref="P1731:P1794" si="163">E1731/L1731</f>
        <v>#DIV/0!</v>
      </c>
      <c r="Q1731" s="8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s="8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s="8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s="8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s="8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s="8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s="8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s="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s="8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s="8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s="8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s="8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s="8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s="8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s="8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s="8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s="8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s="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s="8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s="8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s="8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s="8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s="8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s="8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s="8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s="8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s="8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s="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s="8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s="8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s="8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s="8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s="8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s="8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s="8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s="8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s="8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s="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s="8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s="8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s="8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s="8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s="8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s="8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s="8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s="8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s="8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s="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s="8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s="8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s="8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s="8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s="8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s="8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s="8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s="8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s="8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s="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s="8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s="8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s="8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s="8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s="8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s="8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E1795/L1795</f>
        <v>20</v>
      </c>
      <c r="Q1795" s="8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s="8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s="8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s="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s="8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s="8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s="8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s="8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s="8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s="8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s="8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s="8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s="8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s="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s="8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s="8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s="8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s="8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s="8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s="8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s="8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s="8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s="8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s="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s="8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s="8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s="8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s="8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s="8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s="8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s="8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s="8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s="8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s="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s="8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s="8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s="8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s="8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s="8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s="8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s="8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s="8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s="8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s="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s="8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s="8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s="8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s="8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s="8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s="8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s="8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s="8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s="8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s="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s="8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s="8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s="8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s="8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s="8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s="8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s="8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s="8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s="8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s="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E1859/L1859</f>
        <v>136.36363636363637</v>
      </c>
      <c r="Q1859" s="8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s="8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s="8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s="8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s="8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s="8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s="8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s="8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s="8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s="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s="8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s="8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s="8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s="8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s="8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s="8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s="8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s="8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s="8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s="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s="8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s="8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s="8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s="8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s="8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s="8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s="8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s="8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s="8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s="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s="8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s="8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s="8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s="8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s="8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s="8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s="8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s="8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s="8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s="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s="8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s="8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s="8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s="8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s="8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s="8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s="8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s="8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s="8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s="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s="8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s="8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s="8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s="8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s="8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s="8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s="8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s="8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s="8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s="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s="8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s="8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s="8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s="8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E1923/L1923</f>
        <v>54</v>
      </c>
      <c r="Q1923" s="8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s="8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s="8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s="8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s="8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s="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s="8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s="8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s="8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s="8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s="8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s="8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s="8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s="8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s="8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s="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s="8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s="8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s="8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s="8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s="8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s="8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s="8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s="8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s="8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s="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s="8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s="8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s="8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s="8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s="8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s="8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s="8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s="8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s="8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s="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s="8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s="8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s="8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s="8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s="8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s="8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s="8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s="8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s="8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s="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s="8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s="8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s="8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s="8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s="8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s="8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s="8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s="8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s="8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s="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s="8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s="8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s="8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s="8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s="8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s="8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s="8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s="8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E1987/L1987</f>
        <v>12.75</v>
      </c>
      <c r="Q1987" s="8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s="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s="8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s="8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s="8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s="8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s="8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s="8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s="8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s="8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s="8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s="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s="8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s="8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s="8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s="8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s="8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s="8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s="8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s="8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s="8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s="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s="8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s="8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s="8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s="8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s="8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s="8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s="8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s="8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s="8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s="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s="8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s="8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s="8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s="8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s="8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s="8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s="8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s="8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s="8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s="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s="8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s="8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s="8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s="8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s="8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s="8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s="8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s="8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s="8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s="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s="8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s="8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s="8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s="8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s="8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s="8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s="8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s="8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s="8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s="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s="8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s="8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E2051/L2051</f>
        <v>80.991037735849048</v>
      </c>
      <c r="Q2051" s="8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s="8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s="8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s="8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s="8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s="8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s="8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s="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s="8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s="8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s="8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s="8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s="8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s="8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s="8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s="8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s="8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s="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s="8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s="8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s="8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s="8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s="8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s="8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s="8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s="8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s="8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s="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s="8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s="8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s="8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s="8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s="8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s="8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s="8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s="8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s="8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s="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s="8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s="8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s="8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s="8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s="8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s="8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s="8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s="8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s="8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s="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s="8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s="8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s="8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s="8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s="8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s="8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s="8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s="8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s="8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s="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s="8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s="8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s="8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s="8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s="8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s="8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E2115/L2115</f>
        <v>68.598130841121488</v>
      </c>
      <c r="Q2115" s="8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s="8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s="8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s="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s="8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s="8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s="8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s="8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s="8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s="8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s="8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s="8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s="8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s="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s="8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s="8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s="8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s="8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s="8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s="8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s="8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s="8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s="8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s="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s="8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s="8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s="8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s="8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s="8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s="8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s="8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s="8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s="8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s="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s="8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s="8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s="8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s="8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s="8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s="8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s="8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s="8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s="8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s="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s="8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s="8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s="8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s="8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s="8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s="8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s="8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s="8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s="8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s="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s="8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s="8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s="8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s="8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s="8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s="8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s="8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s="8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s="8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s="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E2179/L2179</f>
        <v>65.868421052631575</v>
      </c>
      <c r="Q2179" s="8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s="8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s="8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s="8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s="8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s="8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s="8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s="8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s="8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s="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s="8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s="8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s="8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s="8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s="8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s="8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s="8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s="8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s="8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s="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s="8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s="8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s="8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s="8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s="8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s="8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s="8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s="8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s="8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s="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s="8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s="8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s="8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s="8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s="8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s="8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s="8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s="8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s="8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s="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s="8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s="8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s="8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s="8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s="8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s="8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s="8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s="8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s="8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s="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s="8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s="8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s="8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s="8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s="8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s="8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s="8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s="8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s="8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s="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s="8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s="8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s="8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s="8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E2243/L2243</f>
        <v>49.472392638036808</v>
      </c>
      <c r="Q2243" s="8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s="8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s="8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s="8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s="8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s="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s="8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s="8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s="8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s="8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s="8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s="8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s="8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s="8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s="8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s="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s="8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s="8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s="8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s="8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s="8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s="8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s="8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s="8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s="8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s="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s="8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s="8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s="8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s="8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s="8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s="8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s="8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s="8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s="8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s="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s="8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s="8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s="8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s="8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s="8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s="8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s="8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s="8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s="8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s="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s="8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s="8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s="8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s="8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s="8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s="8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s="8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s="8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s="8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s="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s="8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s="8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s="8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s="8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s="8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s="8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s="8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s="8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E2307/L2307</f>
        <v>109.10778443113773</v>
      </c>
      <c r="Q2307" s="8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s="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s="8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s="8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s="8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s="8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s="8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s="8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s="8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s="8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s="8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s="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s="8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s="8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s="8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s="8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s="8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s="8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s="8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s="8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s="8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s="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s="8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s="8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s="8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s="8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s="8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s="8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s="8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s="8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s="8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s="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s="8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s="8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s="8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s="8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s="8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s="8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s="8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s="8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s="8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s="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s="8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s="8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s="8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s="8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s="8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s="8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s="8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s="8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s="8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s="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s="8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s="8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s="8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s="8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s="8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s="8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s="8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s="8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s="8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s="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s="8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s="8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 t="e">
        <f t="shared" ref="P2371:P2434" si="223">E2371/L2371</f>
        <v>#DIV/0!</v>
      </c>
      <c r="Q2371" s="8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s="8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s="8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s="8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s="8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s="8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s="8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s="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s="8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s="8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s="8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s="8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s="8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s="8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s="8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s="8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s="8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s="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s="8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s="8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s="8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s="8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s="8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s="8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s="8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s="8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s="8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s="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s="8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s="8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s="8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s="8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s="8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s="8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s="8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s="8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s="8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s="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s="8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s="8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s="8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s="8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s="8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s="8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s="8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s="8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s="8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s="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s="8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s="8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s="8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s="8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s="8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s="8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s="8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s="8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s="8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s="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s="8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s="8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s="8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s="8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s="8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s="8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 t="e">
        <f t="shared" ref="P2435:P2498" si="229">E2435/L2435</f>
        <v>#DIV/0!</v>
      </c>
      <c r="Q2435" s="8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s="8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s="8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s="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s="8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s="8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s="8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s="8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s="8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s="8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s="8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s="8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s="8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s="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s="8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s="8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s="8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s="8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s="8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s="8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s="8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s="8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s="8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s="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s="8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s="8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s="8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s="8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s="8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s="8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s="8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s="8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s="8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s="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s="8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s="8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s="8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s="8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s="8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s="8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s="8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s="8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s="8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s="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s="8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s="8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s="8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s="8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s="8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s="8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s="8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s="8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s="8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s="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s="8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s="8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s="8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s="8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s="8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s="8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s="8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s="8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s="8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s="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E2499/L2499</f>
        <v>80.551071428571419</v>
      </c>
      <c r="Q2499" s="8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s="8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s="8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s="8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s="8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s="8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s="8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s="8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s="8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s="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s="8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s="8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s="8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s="8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s="8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s="8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s="8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s="8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s="8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s="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s="8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s="8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s="8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s="8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s="8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s="8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s="8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s="8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s="8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s="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s="8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s="8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s="8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s="8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s="8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s="8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s="8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s="8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s="8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s="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s="8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s="8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s="8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s="8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s="8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s="8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s="8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s="8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s="8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s="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s="8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s="8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s="8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s="8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s="8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s="8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s="8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s="8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s="8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s="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s="8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s="8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s="8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s="8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 t="e">
        <f t="shared" ref="P2563:P2626" si="241">E2563/L2563</f>
        <v>#DIV/0!</v>
      </c>
      <c r="Q2563" s="8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s="8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s="8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s="8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s="8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s="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s="8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s="8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s="8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s="8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s="8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s="8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s="8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s="8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s="8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s="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s="8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s="8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s="8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s="8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s="8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s="8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s="8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s="8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s="8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s="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s="8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s="8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s="8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s="8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s="8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s="8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s="8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s="8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s="8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s="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s="8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s="8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s="8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s="8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s="8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s="8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s="8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s="8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s="8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s="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s="8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s="8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s="8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s="8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s="8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s="8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s="8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s="8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s="8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s="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s="8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s="8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s="8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s="8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s="8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s="8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s="8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s="8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E2627/L2627</f>
        <v>27.576923076923077</v>
      </c>
      <c r="Q2627" s="8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s="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s="8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s="8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s="8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s="8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s="8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s="8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s="8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s="8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s="8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s="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s="8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s="8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s="8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s="8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s="8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s="8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s="8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s="8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s="8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s="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s="8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s="8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s="8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s="8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s="8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s="8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s="8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s="8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s="8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s="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s="8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s="8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s="8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s="8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s="8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s="8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s="8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s="8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s="8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s="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s="8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s="8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s="8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s="8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s="8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s="8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s="8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s="8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s="8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s="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s="8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s="8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s="8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s="8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s="8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s="8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s="8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s="8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s="8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s="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s="8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s="8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E2691/L2691</f>
        <v>1</v>
      </c>
      <c r="Q2691" s="8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s="8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s="8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s="8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s="8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s="8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s="8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s="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s="8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s="8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s="8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s="8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s="8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s="8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s="8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s="8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s="8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s="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s="8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s="8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s="8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s="8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s="8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s="8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s="8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s="8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s="8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s="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s="8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s="8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s="8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s="8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s="8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s="8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s="8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s="8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s="8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s="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s="8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s="8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s="8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s="8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s="8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s="8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s="8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s="8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s="8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s="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s="8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s="8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s="8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s="8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s="8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s="8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s="8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s="8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s="8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s="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s="8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s="8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s="8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s="8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s="8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s="8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E2755/L2755</f>
        <v>47.5</v>
      </c>
      <c r="Q2755" s="8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s="8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s="8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s="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s="8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s="8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s="8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s="8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s="8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s="8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s="8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s="8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s="8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s="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s="8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s="8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s="8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s="8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s="8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s="8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s="8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s="8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s="8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s="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s="8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s="8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s="8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s="8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s="8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s="8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s="8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s="8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s="8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s="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s="8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s="8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s="8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s="8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s="8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s="8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s="8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s="8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s="8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s="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s="8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s="8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s="8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s="8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s="8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s="8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s="8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s="8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s="8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s="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s="8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s="8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s="8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s="8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s="8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s="8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s="8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s="8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s="8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s="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E2819/L2819</f>
        <v>23.636363636363637</v>
      </c>
      <c r="Q2819" s="8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s="8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s="8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s="8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s="8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s="8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s="8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s="8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s="8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s="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s="8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s="8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s="8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s="8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s="8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s="8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s="8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s="8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s="8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s="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s="8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s="8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s="8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s="8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s="8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s="8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s="8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s="8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s="8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s="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s="8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s="8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s="8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s="8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s="8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s="8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s="8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s="8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s="8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s="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s="8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s="8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s="8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s="8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s="8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s="8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s="8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s="8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s="8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s="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s="8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s="8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s="8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s="8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s="8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s="8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s="8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s="8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s="8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s="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s="8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s="8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s="8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s="8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 t="e">
        <f t="shared" ref="P2883:P2946" si="271">E2883/L2883</f>
        <v>#DIV/0!</v>
      </c>
      <c r="Q2883" s="8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s="8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s="8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s="8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s="8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s="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s="8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s="8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s="8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s="8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s="8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s="8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s="8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s="8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s="8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s="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s="8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s="8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s="8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s="8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s="8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s="8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s="8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s="8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s="8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s="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s="8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s="8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s="8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s="8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s="8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s="8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s="8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s="8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s="8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s="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s="8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s="8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s="8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s="8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s="8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s="8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s="8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s="8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s="8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s="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s="8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s="8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s="8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s="8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s="8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s="8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s="8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s="8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s="8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s="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s="8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s="8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s="8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s="8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s="8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s="8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s="8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s="8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 t="e">
        <f t="shared" ref="P2947:P3010" si="277">E2947/L2947</f>
        <v>#DIV/0!</v>
      </c>
      <c r="Q2947" s="8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s="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s="8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s="8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s="8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s="8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s="8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s="8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s="8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s="8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s="8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s="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s="8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s="8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s="8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s="8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s="8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s="8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s="8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s="8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s="8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s="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s="8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s="8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s="8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s="8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s="8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s="8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s="8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s="8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s="8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s="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s="8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s="8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s="8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s="8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s="8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s="8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s="8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s="8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s="8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s="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s="8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s="8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s="8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s="8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s="8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s="8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s="8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s="8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s="8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s="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s="8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s="8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s="8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s="8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s="8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s="8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s="8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s="8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s="8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s="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s="8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s="8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E3011/L3011</f>
        <v>233.8984375</v>
      </c>
      <c r="Q3011" s="8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s="8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s="8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s="8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s="8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s="8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s="8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s="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s="8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s="8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s="8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s="8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s="8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s="8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s="8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s="8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s="8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s="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s="8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s="8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s="8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s="8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s="8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s="8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s="8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s="8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s="8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s="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s="8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s="8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s="8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s="8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s="8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s="8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s="8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s="8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s="8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s="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s="8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s="8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s="8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s="8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s="8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s="8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s="8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s="8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s="8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s="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s="8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s="8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s="8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s="8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s="8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s="8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s="8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s="8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s="8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s="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s="8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s="8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s="8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s="8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s="8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s="8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E3075/L3075</f>
        <v>92.142857142857139</v>
      </c>
      <c r="Q3075" s="8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s="8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s="8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s="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s="8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s="8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s="8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s="8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s="8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s="8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s="8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s="8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s="8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s="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s="8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s="8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s="8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s="8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s="8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s="8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s="8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s="8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s="8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s="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s="8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s="8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s="8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s="8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s="8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s="8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s="8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s="8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s="8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s="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s="8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s="8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s="8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s="8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s="8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s="8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s="8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s="8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s="8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s="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s="8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s="8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s="8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s="8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s="8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s="8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s="8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s="8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s="8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s="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s="8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s="8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s="8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s="8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s="8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s="8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s="8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s="8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s="8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s="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E3139/L3139</f>
        <v>50</v>
      </c>
      <c r="Q3139" s="8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s="8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s="8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s="8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s="8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s="8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s="8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s="8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s="8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s="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s="8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s="8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s="8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s="8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s="8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s="8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s="8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s="8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s="8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s="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s="8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s="8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s="8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s="8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s="8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s="8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s="8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s="8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s="8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s="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s="8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s="8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s="8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s="8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s="8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s="8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s="8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s="8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s="8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s="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s="8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s="8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s="8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s="8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s="8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s="8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s="8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s="8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s="8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s="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s="8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s="8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s="8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s="8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s="8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s="8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s="8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s="8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s="8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s="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s="8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s="8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s="8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s="8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E3203/L3203</f>
        <v>12.5</v>
      </c>
      <c r="Q3203" s="8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s="8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s="8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s="8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s="8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s="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s="8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s="8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s="8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s="8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s="8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s="8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s="8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s="8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s="8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s="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s="8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s="8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s="8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s="8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s="8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s="8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s="8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s="8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s="8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s="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s="8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s="8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s="8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s="8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s="8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s="8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s="8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s="8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s="8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s="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s="8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s="8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s="8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s="8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s="8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s="8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s="8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s="8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s="8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s="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s="8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s="8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s="8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s="8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s="8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s="8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s="8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s="8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s="8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s="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s="8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s="8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s="8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s="8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s="8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s="8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s="8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s="8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E3267/L3267</f>
        <v>70.285714285714292</v>
      </c>
      <c r="Q3267" s="8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s="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s="8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s="8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s="8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s="8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s="8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s="8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s="8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s="8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s="8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s="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s="8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s="8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s="8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s="8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s="8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s="8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s="8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s="8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s="8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s="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s="8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s="8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s="8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s="8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s="8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s="8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s="8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s="8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s="8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s="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s="8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s="8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s="8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s="8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s="8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s="8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s="8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s="8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s="8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s="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s="8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s="8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s="8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s="8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s="8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s="8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s="8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s="8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s="8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s="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s="8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s="8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s="8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s="8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s="8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s="8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s="8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s="8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s="8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s="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s="8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s="8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E3331/L3331</f>
        <v>44.92307692307692</v>
      </c>
      <c r="Q3331" s="8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s="8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s="8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s="8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s="8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s="8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s="8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s="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s="8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s="8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s="8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s="8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s="8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s="8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s="8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s="8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s="8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s="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s="8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s="8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s="8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s="8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s="8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s="8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s="8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s="8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s="8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s="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s="8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s="8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s="8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s="8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s="8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s="8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s="8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s="8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s="8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s="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s="8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s="8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s="8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s="8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s="8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s="8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s="8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s="8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s="8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s="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s="8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s="8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s="8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s="8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s="8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s="8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s="8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s="8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s="8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s="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s="8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s="8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s="8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s="8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s="8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s="8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E3395/L3395</f>
        <v>36.06818181818182</v>
      </c>
      <c r="Q3395" s="8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s="8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s="8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s="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s="8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s="8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s="8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s="8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s="8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s="8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s="8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s="8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s="8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s="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s="8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s="8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s="8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s="8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s="8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s="8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s="8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s="8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s="8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s="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s="8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s="8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s="8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s="8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s="8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s="8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s="8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s="8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s="8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s="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s="8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s="8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s="8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s="8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s="8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s="8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s="8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s="8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s="8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s="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s="8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s="8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s="8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s="8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s="8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s="8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s="8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s="8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s="8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s="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s="8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s="8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s="8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s="8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s="8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s="8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s="8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s="8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s="8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s="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E3459/L3459</f>
        <v>50.981818181818184</v>
      </c>
      <c r="Q3459" s="8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s="8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s="8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s="8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s="8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s="8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s="8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s="8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s="8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s="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s="8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s="8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s="8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s="8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s="8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s="8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s="8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s="8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s="8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s="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s="8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s="8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s="8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s="8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s="8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s="8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s="8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s="8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s="8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s="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s="8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s="8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s="8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s="8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s="8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s="8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s="8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s="8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s="8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s="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s="8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s="8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s="8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s="8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s="8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s="8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s="8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s="8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s="8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s="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s="8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s="8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s="8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s="8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s="8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s="8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s="8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s="8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s="8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s="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s="8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s="8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s="8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s="8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E3523/L3523</f>
        <v>45.615384615384613</v>
      </c>
      <c r="Q3523" s="8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s="8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s="8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s="8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s="8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s="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s="8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s="8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s="8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s="8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s="8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s="8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s="8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s="8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s="8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s="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s="8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s="8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s="8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s="8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s="8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s="8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s="8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s="8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s="8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s="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s="8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s="8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s="8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s="8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s="8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s="8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s="8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s="8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s="8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s="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s="8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s="8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s="8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s="8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s="8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s="8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s="8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s="8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s="8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s="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s="8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s="8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s="8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s="8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s="8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s="8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s="8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s="8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s="8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s="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s="8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s="8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s="8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s="8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s="8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s="8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s="8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s="8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E3587/L3587</f>
        <v>176.08695652173913</v>
      </c>
      <c r="Q3587" s="8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s="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s="8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s="8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s="8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s="8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s="8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s="8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s="8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s="8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s="8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s="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s="8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s="8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s="8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s="8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s="8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s="8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s="8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s="8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s="8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s="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s="8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s="8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s="8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s="8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s="8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s="8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s="8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s="8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s="8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s="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s="8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s="8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s="8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s="8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s="8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s="8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s="8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s="8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s="8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s="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s="8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s="8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s="8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s="8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s="8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s="8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s="8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s="8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s="8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s="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s="8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s="8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s="8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s="8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s="8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s="8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s="8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s="8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s="8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s="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s="8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s="8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E3651/L3651</f>
        <v>97.5</v>
      </c>
      <c r="Q3651" s="8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s="8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s="8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s="8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s="8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s="8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s="8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s="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s="8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s="8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s="8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s="8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s="8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s="8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s="8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s="8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s="8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s="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s="8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s="8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s="8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s="8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s="8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s="8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s="8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s="8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s="8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s="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s="8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s="8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s="8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s="8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s="8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s="8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s="8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s="8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s="8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s="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s="8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s="8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s="8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s="8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s="8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s="8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s="8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s="8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s="8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s="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s="8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s="8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s="8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s="8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s="8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s="8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s="8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s="8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s="8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s="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s="8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s="8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s="8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s="8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s="8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s="8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E3715/L3715</f>
        <v>106.84210526315789</v>
      </c>
      <c r="Q3715" s="8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s="8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s="8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s="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s="8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s="8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s="8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s="8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s="8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s="8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s="8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s="8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s="8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s="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s="8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s="8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s="8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s="8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s="8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s="8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s="8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s="8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s="8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s="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s="8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s="8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s="8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s="8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s="8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s="8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s="8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s="8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s="8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s="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s="8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s="8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s="8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s="8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s="8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s="8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s="8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s="8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s="8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s="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s="8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s="8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s="8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s="8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s="8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s="8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s="8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s="8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s="8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s="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s="8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s="8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s="8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s="8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s="8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s="8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s="8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s="8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s="8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s="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E3779/L3779</f>
        <v>48.542372881355931</v>
      </c>
      <c r="Q3779" s="8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s="8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s="8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s="8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s="8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s="8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s="8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s="8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s="8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s="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s="8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s="8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s="8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s="8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s="8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s="8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s="8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s="8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s="8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s="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s="8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s="8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s="8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s="8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s="8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s="8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s="8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s="8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s="8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s="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s="8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s="8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s="8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s="8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s="8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s="8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s="8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s="8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s="8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s="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s="8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s="8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s="8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s="8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s="8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s="8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s="8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s="8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s="8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s="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s="8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s="8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s="8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s="8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s="8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s="8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s="8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s="8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s="8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s="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s="8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s="8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s="8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s="8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E3843/L3843</f>
        <v>25.647058823529413</v>
      </c>
      <c r="Q3843" s="8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s="8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s="8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s="8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s="8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s="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s="8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s="8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s="8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s="8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s="8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s="8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s="8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s="8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s="8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s="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s="8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s="8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s="8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s="8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s="8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s="8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s="8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s="8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s="8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s="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s="8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s="8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s="8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s="8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s="8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s="8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s="8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s="8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s="8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s="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s="8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s="8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s="8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s="8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s="8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s="8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s="8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s="8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s="8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s="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s="8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s="8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s="8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s="8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s="8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s="8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s="8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s="8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s="8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s="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s="8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s="8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s="8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s="8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s="8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s="8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s="8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s="8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E3907/L3907</f>
        <v>24.714285714285715</v>
      </c>
      <c r="Q3907" s="8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s="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s="8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s="8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s="8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s="8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s="8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s="8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s="8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s="8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s="8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s="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s="8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s="8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s="8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s="8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s="8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s="8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s="8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s="8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s="8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s="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s="8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s="8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s="8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s="8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s="8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s="8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s="8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s="8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s="8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s="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s="8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s="8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s="8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s="8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s="8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s="8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s="8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s="8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s="8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s="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s="8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s="8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s="8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s="8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s="8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s="8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s="8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s="8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s="8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s="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s="8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s="8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s="8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s="8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s="8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s="8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s="8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s="8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s="8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s="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s="8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s="8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E3971/L3971</f>
        <v>35.166666666666664</v>
      </c>
      <c r="Q3971" s="8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s="8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s="8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s="8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s="8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s="8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s="8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s="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s="8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s="8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s="8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s="8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s="8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s="8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s="8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s="8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s="8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s="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s="8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s="8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s="8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s="8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s="8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s="8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s="8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s="8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s="8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s="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s="8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s="8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s="8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s="8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s="8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s="8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s="8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s="8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s="8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s="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s="8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s="8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s="8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s="8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s="8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s="8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s="8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s="8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s="8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s="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s="8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s="8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s="8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s="8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s="8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s="8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s="8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s="8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s="8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s="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s="8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s="8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s="8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s="8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s="8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s="8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E4035/L4035</f>
        <v>65.340319148936175</v>
      </c>
      <c r="Q4035" s="8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s="8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s="8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s="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s="8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s="8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s="8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s="8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s="8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s="8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s="8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s="8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s="8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s="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s="8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s="8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s="8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s="8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s="8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s="8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s="8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s="8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s="8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s="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s="8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s="8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s="8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s="8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s="8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s="8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s="8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s="8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s="8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s="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s="8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s="8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s="8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s="8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s="8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s="8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s="8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s="8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s="8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s="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s="8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s="8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s="8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s="8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s="8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s="8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s="8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s="8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s="8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s="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s="8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s="8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s="8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s="8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s="8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s="8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s="8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s="8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s="8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s="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 t="e">
        <f t="shared" ref="P4099:P4115" si="385">E4099/L4099</f>
        <v>#DIV/0!</v>
      </c>
      <c r="Q4099" s="8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s="8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s="8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s="8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s="8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s="8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s="8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s="8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s="8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s="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s="8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s="8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s="8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s="8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s="8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s="8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s="8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D1A02435-6944-4DFE-9500-625C6C69221B}"/>
  <conditionalFormatting sqref="F1:F1048576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A55FD-CDDF-4855-B088-C0DC1D72E458}">
  <dimension ref="A1:H13"/>
  <sheetViews>
    <sheetView workbookViewId="0">
      <selection activeCell="C2" sqref="C2:C13"/>
    </sheetView>
  </sheetViews>
  <sheetFormatPr defaultRowHeight="14.4" x14ac:dyDescent="0.3"/>
  <cols>
    <col min="1" max="1" width="19.33203125" style="9" customWidth="1"/>
    <col min="2" max="2" width="17.21875" style="9" bestFit="1" customWidth="1"/>
    <col min="3" max="3" width="13.33203125" style="9" bestFit="1" customWidth="1"/>
    <col min="4" max="4" width="16.109375" style="9" bestFit="1" customWidth="1"/>
    <col min="5" max="5" width="12.44140625" style="9" bestFit="1" customWidth="1"/>
    <col min="6" max="6" width="18.88671875" style="9" bestFit="1" customWidth="1"/>
    <col min="7" max="7" width="15.88671875" style="9" bestFit="1" customWidth="1"/>
    <col min="8" max="8" width="18.77734375" style="9" bestFit="1" customWidth="1"/>
    <col min="9" max="16384" width="8.88671875" style="9"/>
  </cols>
  <sheetData>
    <row r="1" spans="1:8" x14ac:dyDescent="0.3">
      <c r="A1" s="1" t="s">
        <v>8380</v>
      </c>
      <c r="B1" s="1" t="s">
        <v>8219</v>
      </c>
      <c r="C1" s="1" t="s">
        <v>8221</v>
      </c>
      <c r="D1" s="1" t="s">
        <v>8220</v>
      </c>
      <c r="E1" s="1" t="s">
        <v>8381</v>
      </c>
      <c r="F1" s="1" t="s">
        <v>8382</v>
      </c>
      <c r="G1" s="1" t="s">
        <v>8383</v>
      </c>
      <c r="H1" s="1" t="s">
        <v>8384</v>
      </c>
    </row>
    <row r="2" spans="1:8" x14ac:dyDescent="0.3">
      <c r="A2" t="s">
        <v>8392</v>
      </c>
      <c r="B2" s="18">
        <f>COUNTIFS(data!$F$2:$F$4115,$B$1,data!$D$2:$D$4115,"&lt;1000")</f>
        <v>322</v>
      </c>
      <c r="C2" s="18">
        <f>COUNTIFS(data!$F$2:$F$4115,$C$1,data!$D$2:$D$4115,"&lt;1000")</f>
        <v>113</v>
      </c>
      <c r="D2" s="18">
        <f>COUNTIFS(data!$F$2:$F$4115,$D$1,data!$D$2:$D$4115,"&lt;1000")</f>
        <v>18</v>
      </c>
      <c r="E2" s="18">
        <f>SUM(B2:D2)</f>
        <v>453</v>
      </c>
      <c r="F2" s="17">
        <f>B2/$E$2</f>
        <v>0.71081677704194257</v>
      </c>
      <c r="G2" s="17">
        <f>C2/$E$2</f>
        <v>0.24944812362030905</v>
      </c>
      <c r="H2" s="17">
        <f>D2/$E$2</f>
        <v>3.9735099337748346E-2</v>
      </c>
    </row>
    <row r="3" spans="1:8" x14ac:dyDescent="0.3">
      <c r="A3" t="s">
        <v>8393</v>
      </c>
      <c r="B3" s="18">
        <f>COUNTIFS(data!$F$2:$F$4115,$B$1,data!$D$2:$D$4115,"&gt;=1000",data!$D$2:$D$4115,"&lt;=4999")</f>
        <v>932</v>
      </c>
      <c r="C3" s="18">
        <f>COUNTIFS(data!$F$2:$F$4115,$C$1,data!$D$2:$D$4115,"&gt;=1000",data!$D$2:$D$4115,"&lt;=4999")</f>
        <v>420</v>
      </c>
      <c r="D3" s="18">
        <f>COUNTIFS(data!$F$2:$F$4115,$D$1,data!$D$2:$D$4115,"&gt;=1000",data!$D$2:$D$4115,"&lt;=4999")</f>
        <v>60</v>
      </c>
      <c r="E3" s="18">
        <f t="shared" ref="E3:E13" si="0">SUM(B3:D3)</f>
        <v>1412</v>
      </c>
      <c r="F3" s="17">
        <f>B3/$E$3</f>
        <v>0.66005665722379603</v>
      </c>
      <c r="G3" s="17">
        <f t="shared" ref="G3:H3" si="1">C3/$E$3</f>
        <v>0.29745042492917845</v>
      </c>
      <c r="H3" s="17">
        <f t="shared" si="1"/>
        <v>4.2492917847025496E-2</v>
      </c>
    </row>
    <row r="4" spans="1:8" x14ac:dyDescent="0.3">
      <c r="A4" t="s">
        <v>8394</v>
      </c>
      <c r="B4" s="18">
        <f>COUNTIFS(data!$F$2:$F$4115,$B$1,data!$D$2:$D$4115,"&gt;=5000",data!$D$2:$D$4115,"&lt;=9999")</f>
        <v>381</v>
      </c>
      <c r="C4" s="18">
        <f>COUNTIFS(data!$F$2:$F$4115,$C$1,data!$D$2:$D$4115,"&gt;=5000",data!$D$2:$D$4115,"&lt;=9999")</f>
        <v>283</v>
      </c>
      <c r="D4" s="18">
        <f>COUNTIFS(data!$F$2:$F$4115,$D$1,data!$D$2:$D$4115,"&gt;=5000",data!$D$2:$D$4115,"&lt;=9999")</f>
        <v>52</v>
      </c>
      <c r="E4" s="18">
        <f t="shared" si="0"/>
        <v>716</v>
      </c>
      <c r="F4" s="17">
        <f>B4/$E$4</f>
        <v>0.53212290502793291</v>
      </c>
      <c r="G4" s="17">
        <f t="shared" ref="G4:H4" si="2">C4/$E$4</f>
        <v>0.39525139664804471</v>
      </c>
      <c r="H4" s="17">
        <f t="shared" si="2"/>
        <v>7.2625698324022353E-2</v>
      </c>
    </row>
    <row r="5" spans="1:8" x14ac:dyDescent="0.3">
      <c r="A5" t="s">
        <v>8395</v>
      </c>
      <c r="B5" s="18">
        <f>COUNTIFS(data!$F$2:$F$4115,$B$1,data!$D$2:$D$4115,"&gt;=10000",data!$D$2:$D$4115,"&lt;=14999")</f>
        <v>168</v>
      </c>
      <c r="C5" s="18">
        <f>COUNTIFS(data!$F$2:$F$4115,$C$1,data!$D$2:$D$4115,"&gt;=10000",data!$D$2:$D$4115,"&lt;=14999")</f>
        <v>144</v>
      </c>
      <c r="D5" s="18">
        <f>COUNTIFS(data!$F$2:$F$4115,$D$1,data!$D$2:$D$4115,"&gt;=10000",data!$D$2:$D$4115,"&lt;=14999")</f>
        <v>40</v>
      </c>
      <c r="E5" s="18">
        <f t="shared" si="0"/>
        <v>352</v>
      </c>
      <c r="F5" s="17">
        <f>B5/$E$5</f>
        <v>0.47727272727272729</v>
      </c>
      <c r="G5" s="17">
        <f t="shared" ref="G5:H5" si="3">C5/$E$5</f>
        <v>0.40909090909090912</v>
      </c>
      <c r="H5" s="17">
        <f t="shared" si="3"/>
        <v>0.11363636363636363</v>
      </c>
    </row>
    <row r="6" spans="1:8" x14ac:dyDescent="0.3">
      <c r="A6" t="s">
        <v>8396</v>
      </c>
      <c r="B6" s="18">
        <f>COUNTIFS(data!$F$2:$F$4115,$B$1,data!$D$2:$D$4115,"&gt;=15000",data!$D$2:$D$4115,"&lt;=19999")</f>
        <v>94</v>
      </c>
      <c r="C6" s="18">
        <f>COUNTIFS(data!$F$2:$F$4115,$C$1,data!$D$2:$D$4115,"&gt;=15000",data!$D$2:$D$4115,"&lt;=19999")</f>
        <v>90</v>
      </c>
      <c r="D6" s="18">
        <f>COUNTIFS(data!$F$2:$F$4115,$D$1,data!$D$2:$D$4115,"&gt;=15000",data!$D$2:$D$4115,"&lt;=19999")</f>
        <v>17</v>
      </c>
      <c r="E6" s="18">
        <f t="shared" si="0"/>
        <v>201</v>
      </c>
      <c r="F6" s="17">
        <f>B6/$E$6</f>
        <v>0.46766169154228854</v>
      </c>
      <c r="G6" s="17">
        <f t="shared" ref="G6:H6" si="4">C6/$E$6</f>
        <v>0.44776119402985076</v>
      </c>
      <c r="H6" s="17">
        <f t="shared" si="4"/>
        <v>8.45771144278607E-2</v>
      </c>
    </row>
    <row r="7" spans="1:8" x14ac:dyDescent="0.3">
      <c r="A7" t="s">
        <v>8386</v>
      </c>
      <c r="B7" s="18">
        <f>COUNTIFS(data!$F$2:$F$4115,$B$1,data!$D$2:$D$4115,"&gt;=20000",data!$D$2:$D$4115,"&lt;=24999")</f>
        <v>62</v>
      </c>
      <c r="C7" s="18">
        <f>COUNTIFS(data!$F$2:$F$4115,$C$1,data!$D$2:$D$4115,"&gt;=20000",data!$D$2:$D$4115,"&lt;=24999")</f>
        <v>72</v>
      </c>
      <c r="D7" s="18">
        <f>COUNTIFS(data!$F$2:$F$4115,$D$1,data!$D$2:$D$4115,"&gt;=20000",data!$D$2:$D$4115,"&lt;=24999")</f>
        <v>14</v>
      </c>
      <c r="E7" s="18">
        <f t="shared" si="0"/>
        <v>148</v>
      </c>
      <c r="F7" s="17">
        <f>B7/$E$7</f>
        <v>0.41891891891891891</v>
      </c>
      <c r="G7" s="17">
        <f t="shared" ref="G7:H7" si="5">C7/$E$7</f>
        <v>0.48648648648648651</v>
      </c>
      <c r="H7" s="17">
        <f t="shared" si="5"/>
        <v>9.45945945945946E-2</v>
      </c>
    </row>
    <row r="8" spans="1:8" x14ac:dyDescent="0.3">
      <c r="A8" t="s">
        <v>8387</v>
      </c>
      <c r="B8" s="18">
        <f>COUNTIFS(data!$F$2:$F$4115,$B$1,data!$D$2:$D$4115,"&gt;=25000",data!$D$2:$D$4115,"&lt;=29999")</f>
        <v>55</v>
      </c>
      <c r="C8" s="18">
        <f>COUNTIFS(data!$F$2:$F$4115,$C$1,data!$D$2:$D$4115,"&gt;=25000",data!$D$2:$D$4115,"&lt;=29999")</f>
        <v>64</v>
      </c>
      <c r="D8" s="18">
        <f>COUNTIFS(data!$F$2:$F$4115,$D$1,data!$D$2:$D$4115,"&gt;=25000",data!$D$2:$D$4115,"&lt;=29999")</f>
        <v>18</v>
      </c>
      <c r="E8" s="18">
        <f t="shared" si="0"/>
        <v>137</v>
      </c>
      <c r="F8" s="17">
        <f>B8/$E$8</f>
        <v>0.40145985401459855</v>
      </c>
      <c r="G8" s="17">
        <f t="shared" ref="G8:H8" si="6">C8/$E$8</f>
        <v>0.46715328467153283</v>
      </c>
      <c r="H8" s="17">
        <f t="shared" si="6"/>
        <v>0.13138686131386862</v>
      </c>
    </row>
    <row r="9" spans="1:8" x14ac:dyDescent="0.3">
      <c r="A9" t="s">
        <v>8388</v>
      </c>
      <c r="B9" s="18">
        <f>COUNTIFS(data!$F$2:$F$4115,$B$1,data!$D$2:$D$4115,"&gt;=30000",data!$D$2:$D$4115,"&lt;=34999")</f>
        <v>32</v>
      </c>
      <c r="C9" s="18">
        <f>COUNTIFS(data!$F$2:$F$4115,$C$1,data!$D$2:$D$4115,"&gt;=30000",data!$D$2:$D$4115,"&lt;=34999")</f>
        <v>37</v>
      </c>
      <c r="D9" s="18">
        <f>COUNTIFS(data!$F$2:$F$4115,$D$1,data!$D$2:$D$4115,"&gt;=30000",data!$D$2:$D$4115,"&lt;=34999")</f>
        <v>13</v>
      </c>
      <c r="E9" s="18">
        <f t="shared" si="0"/>
        <v>82</v>
      </c>
      <c r="F9" s="17">
        <f>B9/$E$9</f>
        <v>0.3902439024390244</v>
      </c>
      <c r="G9" s="17">
        <f t="shared" ref="G9:H9" si="7">C9/$E$9</f>
        <v>0.45121951219512196</v>
      </c>
      <c r="H9" s="17">
        <f t="shared" si="7"/>
        <v>0.15853658536585366</v>
      </c>
    </row>
    <row r="10" spans="1:8" x14ac:dyDescent="0.3">
      <c r="A10" t="s">
        <v>8389</v>
      </c>
      <c r="B10" s="18">
        <f>COUNTIFS(data!$F$2:$F$4115,$B$1,data!$D$2:$D$4115,"&gt;=35000",data!$D$2:$D$4115,"&lt;=39999")</f>
        <v>26</v>
      </c>
      <c r="C10" s="18">
        <f>COUNTIFS(data!$F$2:$F$4115,$C$1,data!$D$2:$D$4115,"&gt;=35000",data!$D$2:$D$4115,"&lt;=39999")</f>
        <v>22</v>
      </c>
      <c r="D10" s="18">
        <f>COUNTIFS(data!$F$2:$F$4115,$D$1,data!$D$2:$D$4115,"&gt;=35000",data!$D$2:$D$4115,"&lt;=39999")</f>
        <v>7</v>
      </c>
      <c r="E10" s="18">
        <f t="shared" si="0"/>
        <v>55</v>
      </c>
      <c r="F10" s="17">
        <f>B10/$E$10</f>
        <v>0.47272727272727272</v>
      </c>
      <c r="G10" s="17">
        <f t="shared" ref="G10:H10" si="8">C10/$E$10</f>
        <v>0.4</v>
      </c>
      <c r="H10" s="17">
        <f t="shared" si="8"/>
        <v>0.12727272727272726</v>
      </c>
    </row>
    <row r="11" spans="1:8" x14ac:dyDescent="0.3">
      <c r="A11" t="s">
        <v>8390</v>
      </c>
      <c r="B11" s="18">
        <f>COUNTIFS(data!$F$2:$F$4115,$B$1,data!$D$2:$D$4115,"&gt;=40000",data!$D$2:$D$4115,"&lt;=44999")</f>
        <v>21</v>
      </c>
      <c r="C11" s="18">
        <f>COUNTIFS(data!$F$2:$F$4115,$C$1,data!$D$2:$D$4115,"&gt;=40000",data!$D$2:$D$4115,"&lt;=44999")</f>
        <v>16</v>
      </c>
      <c r="D11" s="18">
        <f>COUNTIFS(data!$F$2:$F$4115,$D$1,data!$D$2:$D$4115,"&gt;=40000",data!$D$2:$D$4115,"&lt;=44999")</f>
        <v>6</v>
      </c>
      <c r="E11" s="18">
        <f t="shared" si="0"/>
        <v>43</v>
      </c>
      <c r="F11" s="17">
        <f>B11/$E$11</f>
        <v>0.48837209302325579</v>
      </c>
      <c r="G11" s="17">
        <f t="shared" ref="G11:H11" si="9">C11/$E$11</f>
        <v>0.37209302325581395</v>
      </c>
      <c r="H11" s="17">
        <f t="shared" si="9"/>
        <v>0.13953488372093023</v>
      </c>
    </row>
    <row r="12" spans="1:8" x14ac:dyDescent="0.3">
      <c r="A12" t="s">
        <v>8391</v>
      </c>
      <c r="B12" s="18">
        <f>COUNTIFS(data!$F$2:$F$4115,$B$1,data!$D$2:$D$4115,"&gt;=45000",data!$D$2:$D$4115,"&lt;=49999")</f>
        <v>6</v>
      </c>
      <c r="C12" s="18">
        <f>COUNTIFS(data!$F$2:$F$4115,$C$1,data!$D$2:$D$4115,"&gt;=45000",data!$D$2:$D$4115,"&lt;=49999")</f>
        <v>11</v>
      </c>
      <c r="D12" s="18">
        <f>COUNTIFS(data!$F$2:$F$4115,$D$1,data!$D$2:$D$4115,"&gt;=45000",data!$D$2:$D$4115,"&lt;=49999")</f>
        <v>4</v>
      </c>
      <c r="E12" s="18">
        <f t="shared" si="0"/>
        <v>21</v>
      </c>
      <c r="F12" s="17">
        <f>B12/$E$12</f>
        <v>0.2857142857142857</v>
      </c>
      <c r="G12" s="17">
        <f t="shared" ref="G12:H12" si="10">C12/$E$12</f>
        <v>0.52380952380952384</v>
      </c>
      <c r="H12" s="17">
        <f t="shared" si="10"/>
        <v>0.19047619047619047</v>
      </c>
    </row>
    <row r="13" spans="1:8" x14ac:dyDescent="0.3">
      <c r="A13" t="s">
        <v>8385</v>
      </c>
      <c r="B13" s="18">
        <f>COUNTIFS(data!$F$2:$F$4115,$B$1,data!$D$2:$D$4115,"&gt;=50000")</f>
        <v>86</v>
      </c>
      <c r="C13" s="18">
        <f>COUNTIFS(data!$F$2:$F$4115,$C$1,data!$D$2:$D$4115,"&gt;=50000")</f>
        <v>258</v>
      </c>
      <c r="D13" s="18">
        <f>COUNTIFS(data!$F$2:$F$4115,$D$1,data!$D$2:$D$4115,"&gt;=50000")</f>
        <v>100</v>
      </c>
      <c r="E13" s="18">
        <f t="shared" si="0"/>
        <v>444</v>
      </c>
      <c r="F13" s="17">
        <f>B13/$E$13</f>
        <v>0.19369369369369369</v>
      </c>
      <c r="G13" s="17">
        <f t="shared" ref="G13:H13" si="11">C13/$E$13</f>
        <v>0.58108108108108103</v>
      </c>
      <c r="H13" s="17">
        <f t="shared" si="11"/>
        <v>0.22522522522522523</v>
      </c>
    </row>
  </sheetData>
  <pageMargins left="0.7" right="0.7" top="0.75" bottom="0.75" header="0.3" footer="0.3"/>
  <ignoredErrors>
    <ignoredError sqref="C3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Category_pivottable</vt:lpstr>
      <vt:lpstr>pivotchart_filtered categ&amp;count</vt:lpstr>
      <vt:lpstr>pivottable and chart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Renata Sant'Anna</cp:lastModifiedBy>
  <dcterms:created xsi:type="dcterms:W3CDTF">2017-04-20T15:17:24Z</dcterms:created>
  <dcterms:modified xsi:type="dcterms:W3CDTF">2019-11-10T03:24:57Z</dcterms:modified>
</cp:coreProperties>
</file>