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aaa0e6d284d8903c/Documents/"/>
    </mc:Choice>
  </mc:AlternateContent>
  <xr:revisionPtr revIDLastSave="899" documentId="8_{FC920EA6-A3DC-4554-8CD3-7D13793E7C7F}" xr6:coauthVersionLast="47" xr6:coauthVersionMax="47" xr10:uidLastSave="{5F660BF5-2235-4744-9B43-8A76C9E5CB4B}"/>
  <bookViews>
    <workbookView xWindow="-108" yWindow="-108" windowWidth="23256" windowHeight="12456" firstSheet="6" activeTab="12" xr2:uid="{8B9EEEF8-5E52-45A5-ADDD-3B7AE46652AF}"/>
  </bookViews>
  <sheets>
    <sheet name="question" sheetId="6" r:id="rId1"/>
    <sheet name="Sheet1" sheetId="12" r:id="rId2"/>
    <sheet name="Sheet2" sheetId="13" r:id="rId3"/>
    <sheet name="Sheet3" sheetId="14" r:id="rId4"/>
    <sheet name="Sheet4" sheetId="15" r:id="rId5"/>
    <sheet name="NZ data" sheetId="2" r:id="rId6"/>
    <sheet name="IND DATA" sheetId="3" r:id="rId7"/>
    <sheet name="all data" sheetId="4" r:id="rId8"/>
    <sheet name="analyze data" sheetId="5" r:id="rId9"/>
    <sheet name="salary analyze" sheetId="7" r:id="rId10"/>
    <sheet name="salary&amp;rating" sheetId="8" r:id="rId11"/>
    <sheet name="growth on time" sheetId="11" r:id="rId12"/>
    <sheet name="MASTER DATA" sheetId="1" r:id="rId13"/>
  </sheets>
  <definedNames>
    <definedName name="_xlchart.v1.0" hidden="1">'MASTER DATA'!$G$2:$G$204</definedName>
    <definedName name="_xlcn.WorksheetConnection_DATASCIENCE.xlsxall___data1" hidden="1">all___data[]</definedName>
    <definedName name="ExternalData_1" localSheetId="6" hidden="1">'IND DATA'!$A$1:$H$113</definedName>
    <definedName name="ExternalData_1" localSheetId="12" hidden="1">'MASTER DATA'!$A$1:$H$204</definedName>
    <definedName name="ExternalData_1" localSheetId="5" hidden="1">'NZ data'!$A$1:$H$92</definedName>
    <definedName name="Slicer_Country">#N/A</definedName>
  </definedNames>
  <calcPr calcId="191029"/>
  <pivotCaches>
    <pivotCache cacheId="0" r:id="rId14"/>
    <pivotCache cacheId="1" r:id="rId15"/>
    <pivotCache cacheId="2" r:id="rId16"/>
  </pivotCaches>
  <extLst>
    <ext xmlns:x14="http://schemas.microsoft.com/office/spreadsheetml/2009/9/main" uri="{876F7934-8845-4945-9796-88D515C7AA90}">
      <x14:pivotCaches>
        <pivotCache cacheId="3"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all___data" name="all___data" connection="WorksheetConnection_DATA SCIENCE.xlsx!all___data"/>
        </x15:modelTables>
        <x15:extLst>
          <ext xmlns:x16="http://schemas.microsoft.com/office/spreadsheetml/2014/11/main" uri="{9835A34E-60A6-4A7C-AAB8-D5F71C897F49}">
            <x16:modelTimeGroupings>
              <x16:modelTimeGrouping tableName="all___data"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J2" i="1" s="1"/>
  <c r="M3" i="1"/>
  <c r="M4" i="1"/>
  <c r="N4" i="1"/>
  <c r="M5" i="1"/>
  <c r="N5" i="1"/>
  <c r="M7" i="1"/>
  <c r="I3" i="1"/>
  <c r="N11" i="1" s="1" a="1"/>
  <c r="N11" i="1" s="1"/>
  <c r="I4" i="1"/>
  <c r="J4" i="1" s="1"/>
  <c r="I5" i="1"/>
  <c r="J5" i="1" s="1"/>
  <c r="I6" i="1"/>
  <c r="J6" i="1" s="1"/>
  <c r="I7" i="1"/>
  <c r="J7" i="1" s="1"/>
  <c r="I8" i="1"/>
  <c r="J8" i="1" s="1"/>
  <c r="I9" i="1"/>
  <c r="J9" i="1" s="1"/>
  <c r="I10" i="1"/>
  <c r="J10" i="1" s="1"/>
  <c r="I11" i="1"/>
  <c r="J11" i="1" s="1"/>
  <c r="I12" i="1"/>
  <c r="J12" i="1" s="1"/>
  <c r="I13" i="1"/>
  <c r="J13" i="1" s="1"/>
  <c r="I14" i="1"/>
  <c r="J14" i="1" s="1"/>
  <c r="I15" i="1"/>
  <c r="J15" i="1" s="1"/>
  <c r="I16" i="1"/>
  <c r="J16" i="1" s="1"/>
  <c r="I17" i="1"/>
  <c r="J17" i="1" s="1"/>
  <c r="I18" i="1"/>
  <c r="J18" i="1" s="1"/>
  <c r="I19" i="1"/>
  <c r="J19" i="1" s="1"/>
  <c r="I20" i="1"/>
  <c r="J20" i="1" s="1"/>
  <c r="I21" i="1"/>
  <c r="J21" i="1" s="1"/>
  <c r="I22" i="1"/>
  <c r="J22" i="1" s="1"/>
  <c r="I23" i="1"/>
  <c r="J23" i="1" s="1"/>
  <c r="I24" i="1"/>
  <c r="J24" i="1" s="1"/>
  <c r="I25" i="1"/>
  <c r="J25" i="1" s="1"/>
  <c r="I26" i="1"/>
  <c r="J26" i="1" s="1"/>
  <c r="I27" i="1"/>
  <c r="J27" i="1" s="1"/>
  <c r="I28" i="1"/>
  <c r="J28" i="1" s="1"/>
  <c r="I29" i="1"/>
  <c r="J29" i="1" s="1"/>
  <c r="I30" i="1"/>
  <c r="J30" i="1" s="1"/>
  <c r="I31" i="1"/>
  <c r="J31" i="1" s="1"/>
  <c r="I32" i="1"/>
  <c r="J32" i="1" s="1"/>
  <c r="I33" i="1"/>
  <c r="J33" i="1" s="1"/>
  <c r="I34" i="1"/>
  <c r="J34" i="1" s="1"/>
  <c r="I35" i="1"/>
  <c r="J35" i="1" s="1"/>
  <c r="I36" i="1"/>
  <c r="J36" i="1" s="1"/>
  <c r="I37" i="1"/>
  <c r="J37" i="1" s="1"/>
  <c r="I38" i="1"/>
  <c r="J38" i="1" s="1"/>
  <c r="I39" i="1"/>
  <c r="J39" i="1" s="1"/>
  <c r="I40" i="1"/>
  <c r="J40" i="1" s="1"/>
  <c r="I41" i="1"/>
  <c r="J41" i="1" s="1"/>
  <c r="I42" i="1"/>
  <c r="J42" i="1" s="1"/>
  <c r="I43" i="1"/>
  <c r="J43" i="1" s="1"/>
  <c r="I44" i="1"/>
  <c r="J44" i="1" s="1"/>
  <c r="I45" i="1"/>
  <c r="J45" i="1" s="1"/>
  <c r="I46" i="1"/>
  <c r="J46" i="1" s="1"/>
  <c r="I47" i="1"/>
  <c r="J47" i="1" s="1"/>
  <c r="I48" i="1"/>
  <c r="J48" i="1" s="1"/>
  <c r="I49" i="1"/>
  <c r="J49" i="1" s="1"/>
  <c r="I50" i="1"/>
  <c r="J50" i="1" s="1"/>
  <c r="I51" i="1"/>
  <c r="J51" i="1" s="1"/>
  <c r="I52" i="1"/>
  <c r="J52" i="1" s="1"/>
  <c r="I53" i="1"/>
  <c r="J53" i="1" s="1"/>
  <c r="I54" i="1"/>
  <c r="J54" i="1" s="1"/>
  <c r="I55" i="1"/>
  <c r="J55" i="1" s="1"/>
  <c r="I56" i="1"/>
  <c r="J56" i="1" s="1"/>
  <c r="I57" i="1"/>
  <c r="J57" i="1" s="1"/>
  <c r="I58" i="1"/>
  <c r="J58" i="1" s="1"/>
  <c r="I59" i="1"/>
  <c r="J59" i="1" s="1"/>
  <c r="I60" i="1"/>
  <c r="J60" i="1" s="1"/>
  <c r="I61" i="1"/>
  <c r="J61" i="1" s="1"/>
  <c r="I62" i="1"/>
  <c r="J62" i="1" s="1"/>
  <c r="I63" i="1"/>
  <c r="J63" i="1" s="1"/>
  <c r="I64" i="1"/>
  <c r="J64" i="1" s="1"/>
  <c r="I65" i="1"/>
  <c r="J65" i="1" s="1"/>
  <c r="I66" i="1"/>
  <c r="J66" i="1" s="1"/>
  <c r="I67" i="1"/>
  <c r="J67" i="1" s="1"/>
  <c r="I68" i="1"/>
  <c r="J68" i="1" s="1"/>
  <c r="I69" i="1"/>
  <c r="J69" i="1" s="1"/>
  <c r="I70" i="1"/>
  <c r="J70" i="1" s="1"/>
  <c r="I71" i="1"/>
  <c r="J71" i="1" s="1"/>
  <c r="I72" i="1"/>
  <c r="J72" i="1" s="1"/>
  <c r="I73" i="1"/>
  <c r="J73" i="1" s="1"/>
  <c r="I74" i="1"/>
  <c r="J74" i="1" s="1"/>
  <c r="I75" i="1"/>
  <c r="J75" i="1" s="1"/>
  <c r="I76" i="1"/>
  <c r="J76" i="1" s="1"/>
  <c r="I77" i="1"/>
  <c r="J77" i="1" s="1"/>
  <c r="I78" i="1"/>
  <c r="J78" i="1" s="1"/>
  <c r="I79" i="1"/>
  <c r="J79" i="1" s="1"/>
  <c r="I80" i="1"/>
  <c r="J80" i="1" s="1"/>
  <c r="I81" i="1"/>
  <c r="J81" i="1" s="1"/>
  <c r="I82" i="1"/>
  <c r="J82" i="1" s="1"/>
  <c r="I83" i="1"/>
  <c r="J83" i="1" s="1"/>
  <c r="I84" i="1"/>
  <c r="J84" i="1" s="1"/>
  <c r="I85" i="1"/>
  <c r="J85" i="1" s="1"/>
  <c r="I86" i="1"/>
  <c r="J86" i="1" s="1"/>
  <c r="I87" i="1"/>
  <c r="J87" i="1" s="1"/>
  <c r="I88" i="1"/>
  <c r="J88" i="1" s="1"/>
  <c r="I89" i="1"/>
  <c r="J89" i="1" s="1"/>
  <c r="I90" i="1"/>
  <c r="J90" i="1" s="1"/>
  <c r="I91" i="1"/>
  <c r="J91" i="1" s="1"/>
  <c r="I92" i="1"/>
  <c r="J92" i="1" s="1"/>
  <c r="I93" i="1"/>
  <c r="J93" i="1" s="1"/>
  <c r="I94" i="1"/>
  <c r="J94" i="1" s="1"/>
  <c r="I95" i="1"/>
  <c r="J95" i="1" s="1"/>
  <c r="I96" i="1"/>
  <c r="J96" i="1" s="1"/>
  <c r="I97" i="1"/>
  <c r="J97" i="1" s="1"/>
  <c r="I98" i="1"/>
  <c r="J98" i="1" s="1"/>
  <c r="I99" i="1"/>
  <c r="J99" i="1" s="1"/>
  <c r="I100" i="1"/>
  <c r="J100" i="1" s="1"/>
  <c r="I101" i="1"/>
  <c r="J101" i="1" s="1"/>
  <c r="I102" i="1"/>
  <c r="J102" i="1" s="1"/>
  <c r="I103" i="1"/>
  <c r="J103" i="1" s="1"/>
  <c r="I104" i="1"/>
  <c r="J104" i="1" s="1"/>
  <c r="I105" i="1"/>
  <c r="J105" i="1" s="1"/>
  <c r="I106" i="1"/>
  <c r="J106" i="1" s="1"/>
  <c r="I107" i="1"/>
  <c r="J107" i="1" s="1"/>
  <c r="I108" i="1"/>
  <c r="J108" i="1" s="1"/>
  <c r="I109" i="1"/>
  <c r="J109" i="1" s="1"/>
  <c r="I110" i="1"/>
  <c r="J110" i="1" s="1"/>
  <c r="I111" i="1"/>
  <c r="J111" i="1" s="1"/>
  <c r="I112" i="1"/>
  <c r="J112" i="1" s="1"/>
  <c r="I113" i="1"/>
  <c r="J113" i="1" s="1"/>
  <c r="I114" i="1"/>
  <c r="J114" i="1" s="1"/>
  <c r="I115" i="1"/>
  <c r="J115" i="1" s="1"/>
  <c r="I116" i="1"/>
  <c r="J116" i="1" s="1"/>
  <c r="I117" i="1"/>
  <c r="J117" i="1" s="1"/>
  <c r="I118" i="1"/>
  <c r="J118" i="1" s="1"/>
  <c r="I119" i="1"/>
  <c r="J119" i="1" s="1"/>
  <c r="I120" i="1"/>
  <c r="J120" i="1" s="1"/>
  <c r="I121" i="1"/>
  <c r="J121" i="1" s="1"/>
  <c r="I122" i="1"/>
  <c r="J122" i="1" s="1"/>
  <c r="I123" i="1"/>
  <c r="J123" i="1" s="1"/>
  <c r="I124" i="1"/>
  <c r="J124" i="1" s="1"/>
  <c r="I125" i="1"/>
  <c r="J125" i="1" s="1"/>
  <c r="I126" i="1"/>
  <c r="J126" i="1" s="1"/>
  <c r="I127" i="1"/>
  <c r="J127" i="1" s="1"/>
  <c r="I128" i="1"/>
  <c r="J128" i="1" s="1"/>
  <c r="I129" i="1"/>
  <c r="J129" i="1" s="1"/>
  <c r="I130" i="1"/>
  <c r="J130" i="1" s="1"/>
  <c r="I131" i="1"/>
  <c r="J131" i="1" s="1"/>
  <c r="I132" i="1"/>
  <c r="J132" i="1" s="1"/>
  <c r="I133" i="1"/>
  <c r="J133" i="1" s="1"/>
  <c r="I134" i="1"/>
  <c r="J134" i="1" s="1"/>
  <c r="I135" i="1"/>
  <c r="J135" i="1" s="1"/>
  <c r="I136" i="1"/>
  <c r="J136" i="1" s="1"/>
  <c r="I137" i="1"/>
  <c r="J137" i="1" s="1"/>
  <c r="I138" i="1"/>
  <c r="J138" i="1" s="1"/>
  <c r="I139" i="1"/>
  <c r="J139" i="1" s="1"/>
  <c r="I140" i="1"/>
  <c r="J140" i="1" s="1"/>
  <c r="I141" i="1"/>
  <c r="J141" i="1" s="1"/>
  <c r="I142" i="1"/>
  <c r="J142" i="1" s="1"/>
  <c r="I143" i="1"/>
  <c r="J143" i="1" s="1"/>
  <c r="I144" i="1"/>
  <c r="J144" i="1" s="1"/>
  <c r="I145" i="1"/>
  <c r="J145" i="1" s="1"/>
  <c r="I146" i="1"/>
  <c r="J146" i="1" s="1"/>
  <c r="I147" i="1"/>
  <c r="J147" i="1" s="1"/>
  <c r="I148" i="1"/>
  <c r="J148" i="1" s="1"/>
  <c r="I149" i="1"/>
  <c r="J149" i="1" s="1"/>
  <c r="I150" i="1"/>
  <c r="J150" i="1" s="1"/>
  <c r="I151" i="1"/>
  <c r="J151" i="1" s="1"/>
  <c r="I152" i="1"/>
  <c r="J152" i="1" s="1"/>
  <c r="I153" i="1"/>
  <c r="J153" i="1" s="1"/>
  <c r="I154" i="1"/>
  <c r="J154" i="1" s="1"/>
  <c r="I155" i="1"/>
  <c r="J155" i="1" s="1"/>
  <c r="I156" i="1"/>
  <c r="J156" i="1" s="1"/>
  <c r="I157" i="1"/>
  <c r="J157" i="1" s="1"/>
  <c r="I158" i="1"/>
  <c r="J158" i="1" s="1"/>
  <c r="I159" i="1"/>
  <c r="J159" i="1" s="1"/>
  <c r="I160" i="1"/>
  <c r="J160" i="1" s="1"/>
  <c r="I161" i="1"/>
  <c r="J161" i="1" s="1"/>
  <c r="I162" i="1"/>
  <c r="J162" i="1" s="1"/>
  <c r="I163" i="1"/>
  <c r="J163" i="1" s="1"/>
  <c r="I164" i="1"/>
  <c r="J164" i="1" s="1"/>
  <c r="I165" i="1"/>
  <c r="J165" i="1" s="1"/>
  <c r="I166" i="1"/>
  <c r="J166" i="1" s="1"/>
  <c r="I167" i="1"/>
  <c r="J167" i="1" s="1"/>
  <c r="I168" i="1"/>
  <c r="J168" i="1" s="1"/>
  <c r="I169" i="1"/>
  <c r="J169" i="1" s="1"/>
  <c r="I170" i="1"/>
  <c r="J170" i="1" s="1"/>
  <c r="I171" i="1"/>
  <c r="J171" i="1" s="1"/>
  <c r="I172" i="1"/>
  <c r="J172" i="1" s="1"/>
  <c r="I173" i="1"/>
  <c r="J173" i="1" s="1"/>
  <c r="I174" i="1"/>
  <c r="J174" i="1" s="1"/>
  <c r="I175" i="1"/>
  <c r="J175" i="1" s="1"/>
  <c r="I176" i="1"/>
  <c r="J176" i="1" s="1"/>
  <c r="I177" i="1"/>
  <c r="J177" i="1" s="1"/>
  <c r="I178" i="1"/>
  <c r="J178" i="1" s="1"/>
  <c r="I179" i="1"/>
  <c r="J179" i="1" s="1"/>
  <c r="I180" i="1"/>
  <c r="J180" i="1" s="1"/>
  <c r="I181" i="1"/>
  <c r="J181" i="1" s="1"/>
  <c r="I182" i="1"/>
  <c r="J182" i="1" s="1"/>
  <c r="I183" i="1"/>
  <c r="J183" i="1" s="1"/>
  <c r="I184" i="1"/>
  <c r="J184" i="1" s="1"/>
  <c r="I185" i="1"/>
  <c r="J185" i="1" s="1"/>
  <c r="I186" i="1"/>
  <c r="J186" i="1" s="1"/>
  <c r="I187" i="1"/>
  <c r="J187" i="1" s="1"/>
  <c r="I188" i="1"/>
  <c r="J188" i="1" s="1"/>
  <c r="I189" i="1"/>
  <c r="J189" i="1" s="1"/>
  <c r="I190" i="1"/>
  <c r="J190" i="1" s="1"/>
  <c r="I191" i="1"/>
  <c r="J191" i="1" s="1"/>
  <c r="I192" i="1"/>
  <c r="J192" i="1" s="1"/>
  <c r="I193" i="1"/>
  <c r="J193" i="1" s="1"/>
  <c r="I194" i="1"/>
  <c r="J194" i="1" s="1"/>
  <c r="I195" i="1"/>
  <c r="J195" i="1" s="1"/>
  <c r="I196" i="1"/>
  <c r="J196" i="1" s="1"/>
  <c r="I197" i="1"/>
  <c r="J197" i="1" s="1"/>
  <c r="I198" i="1"/>
  <c r="J198" i="1" s="1"/>
  <c r="I199" i="1"/>
  <c r="J199" i="1" s="1"/>
  <c r="I200" i="1"/>
  <c r="J200" i="1" s="1"/>
  <c r="I201" i="1"/>
  <c r="J201" i="1" s="1"/>
  <c r="I202" i="1"/>
  <c r="J202" i="1" s="1"/>
  <c r="I203" i="1"/>
  <c r="J203" i="1" s="1"/>
  <c r="I204" i="1"/>
  <c r="J204" i="1" s="1"/>
  <c r="B5" i="4" l="1" a="1"/>
  <c r="B5" i="4" s="1"/>
  <c r="M8" i="1"/>
  <c r="J3" i="1"/>
  <c r="M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C9A16FF-F3CA-4092-A6AD-6A143C93832D}" keepAlive="1" name="Query - all _ data" description="Connection to the 'all _ data' query in the workbook." type="5" refreshedVersion="8" background="1" saveData="1">
    <dbPr connection="Provider=Microsoft.Mashup.OleDb.1;Data Source=$Workbook$;Location=&quot;all _ data&quot;;Extended Properties=&quot;&quot;" command="SELECT * FROM [all _ data]"/>
  </connection>
  <connection id="2" xr16:uid="{415A6CDC-751E-4FE8-B5B7-10F4796918E4}" keepAlive="1" name="Query - India_ Staff" description="Connection to the 'India_ Staff' query in the workbook." type="5" refreshedVersion="8" background="1" saveData="1">
    <dbPr connection="Provider=Microsoft.Mashup.OleDb.1;Data Source=$Workbook$;Location=&quot;India_ Staff&quot;;Extended Properties=&quot;&quot;" command="SELECT * FROM [India_ Staff]"/>
  </connection>
  <connection id="3" xr16:uid="{DF3E5204-CA08-4A51-8C23-2D4C8C4C7169}" keepAlive="1" name="Query - nz_ staff" description="Connection to the 'nz_ staff' query in the workbook." type="5" refreshedVersion="8" background="1" saveData="1">
    <dbPr connection="Provider=Microsoft.Mashup.OleDb.1;Data Source=$Workbook$;Location=&quot;nz_ staff&quot;;Extended Properties=&quot;&quot;" command="SELECT * FROM [nz_ staff]"/>
  </connection>
  <connection id="4" xr16:uid="{A0ADAF55-39B9-48AE-A736-FE8036A3D6B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28315E90-0E91-49B7-8656-6D29C7908DE5}" name="WorksheetConnection_DATA SCIENCE.xlsx!all___data" type="102" refreshedVersion="8" minRefreshableVersion="5">
    <extLst>
      <ext xmlns:x15="http://schemas.microsoft.com/office/spreadsheetml/2010/11/main" uri="{DE250136-89BD-433C-8126-D09CA5730AF9}">
        <x15:connection id="all___data" autoDelete="1">
          <x15:rangePr sourceName="_xlcn.WorksheetConnection_DATASCIENCE.xlsxall___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<sst xmlns="http://schemas.openxmlformats.org/spreadsheetml/2006/main" count="2123" uniqueCount="247">
  <si>
    <t>Name</t>
  </si>
  <si>
    <t>Gender</t>
  </si>
  <si>
    <t>Age</t>
  </si>
  <si>
    <t>Rating</t>
  </si>
  <si>
    <t>Date Joined</t>
  </si>
  <si>
    <t>Department</t>
  </si>
  <si>
    <t>Salary</t>
  </si>
  <si>
    <t>Country</t>
  </si>
  <si>
    <t>country</t>
  </si>
  <si>
    <t>Deepali Charan</t>
  </si>
  <si>
    <t>Male</t>
  </si>
  <si>
    <t>Average</t>
  </si>
  <si>
    <t>Website</t>
  </si>
  <si>
    <t>IND</t>
  </si>
  <si>
    <t>Yagna Sujeev</t>
  </si>
  <si>
    <t>Female</t>
  </si>
  <si>
    <t>Above average</t>
  </si>
  <si>
    <t>Satyendra Venkatadri</t>
  </si>
  <si>
    <t>Procurement</t>
  </si>
  <si>
    <t>Madhavdas Buhpathi</t>
  </si>
  <si>
    <t>HR</t>
  </si>
  <si>
    <t>Sahila Chandrasekhar</t>
  </si>
  <si>
    <t>other</t>
  </si>
  <si>
    <t>Poor</t>
  </si>
  <si>
    <t>Finance</t>
  </si>
  <si>
    <t>Mirium Seemantini Shivakumar</t>
  </si>
  <si>
    <t>Sales</t>
  </si>
  <si>
    <t>Purnendu Vijayarangan</t>
  </si>
  <si>
    <t>Rukma Vinita</t>
  </si>
  <si>
    <t>Yauvani Tarpa</t>
  </si>
  <si>
    <t>Damayanti Thangavadivelu</t>
  </si>
  <si>
    <t>Manjusri Ruchi</t>
  </si>
  <si>
    <t>Mithil Nadkarni</t>
  </si>
  <si>
    <t>Ardhendu Abhichandra Jayakar</t>
  </si>
  <si>
    <t>Akbar Sorabhjee</t>
  </si>
  <si>
    <t>Bandhula Sathyanna</t>
  </si>
  <si>
    <t>Daruka Ghazali</t>
  </si>
  <si>
    <t>Heer Pennathur</t>
  </si>
  <si>
    <t>Shekhar Eswara</t>
  </si>
  <si>
    <t>Udyan Lanka</t>
  </si>
  <si>
    <t>Shreela Ramasubraman</t>
  </si>
  <si>
    <t>Sanchali Shirish</t>
  </si>
  <si>
    <t>Gangadutt Ragha</t>
  </si>
  <si>
    <t>Waheeda Vasuman</t>
  </si>
  <si>
    <t>Nanak Sapna</t>
  </si>
  <si>
    <t>Exceptional</t>
  </si>
  <si>
    <t>Shobhana Samuel</t>
  </si>
  <si>
    <t>Amlankusum Rajabhushan</t>
  </si>
  <si>
    <t>Pratigya Rema</t>
  </si>
  <si>
    <t>Ramnath Ravuri</t>
  </si>
  <si>
    <t>Prerana Nishita</t>
  </si>
  <si>
    <t>Makshi Vinutha</t>
  </si>
  <si>
    <t>Shiuli Sapna</t>
  </si>
  <si>
    <t>Agrata Rajarama</t>
  </si>
  <si>
    <t>Vasu Nandin</t>
  </si>
  <si>
    <t>Bhuvan Pals</t>
  </si>
  <si>
    <t>Gumwant Veera</t>
  </si>
  <si>
    <t>Narois Motiwala</t>
  </si>
  <si>
    <t>Anjushri Chandiramani</t>
  </si>
  <si>
    <t>Krishnakanta Vellanki</t>
  </si>
  <si>
    <t>Dhruv Manjunath</t>
  </si>
  <si>
    <t>Vanmala Shriharsha</t>
  </si>
  <si>
    <t>Sameer Shashank Sapra</t>
  </si>
  <si>
    <t>Anumati Shyamari Meherhomji</t>
  </si>
  <si>
    <t>Tarala Vishaal</t>
  </si>
  <si>
    <t>Shubhra Potla</t>
  </si>
  <si>
    <t>Hemavati Muthiah</t>
  </si>
  <si>
    <t>Krittika Gaekwad</t>
  </si>
  <si>
    <t>Shevantilal Muppala</t>
  </si>
  <si>
    <t>Shattesh Utpat</t>
  </si>
  <si>
    <t>Kamalakshi Mukundan</t>
  </si>
  <si>
    <t>Chandana Sannidhi Surnilla</t>
  </si>
  <si>
    <t>Indu Varada Sumedh</t>
  </si>
  <si>
    <t>Karuna Pashupathy</t>
  </si>
  <si>
    <t>Mardav Ramaswami</t>
  </si>
  <si>
    <t>Sarayu Ragunathan</t>
  </si>
  <si>
    <t>Kevalkumar Solanki</t>
  </si>
  <si>
    <t>Upendra Swati</t>
  </si>
  <si>
    <t>Deepit Ranjana</t>
  </si>
  <si>
    <t>Amal Nimesh</t>
  </si>
  <si>
    <t>Kunja Prashanta Vibha</t>
  </si>
  <si>
    <t>Godavari Veena</t>
  </si>
  <si>
    <t>Devasree Fullara Saurin</t>
  </si>
  <si>
    <t>Geena Raghavanpillai</t>
  </si>
  <si>
    <t>Rupak Mehra</t>
  </si>
  <si>
    <t>Very poor</t>
  </si>
  <si>
    <t>Sawini Chandan</t>
  </si>
  <si>
    <t>Baruna Ogale</t>
  </si>
  <si>
    <t>Jagajeet Viraj</t>
  </si>
  <si>
    <t>Kulbhushan Moorthy</t>
  </si>
  <si>
    <t>Ilesh Dasgupta</t>
  </si>
  <si>
    <t>Madhumati Gazala Soumitra</t>
  </si>
  <si>
    <t>Chitrasen Laul</t>
  </si>
  <si>
    <t>Jaishree Atasi Yavatkar</t>
  </si>
  <si>
    <t>Kantimoy Pritish</t>
  </si>
  <si>
    <t>Rameshwari Chikodi</t>
  </si>
  <si>
    <t>Lalit Kothari</t>
  </si>
  <si>
    <t>Sahas Sanabhi Shrikant</t>
  </si>
  <si>
    <t>Kaishori Harathi Kateel</t>
  </si>
  <si>
    <t>Rushil Kripa</t>
  </si>
  <si>
    <t>Sarojini Naueshwara</t>
  </si>
  <si>
    <t>Sartaj Probal</t>
  </si>
  <si>
    <t>Mahindra Sreedharan</t>
  </si>
  <si>
    <t>Suchira Bhanupriya Tapti</t>
  </si>
  <si>
    <t>Fullara Sushanti Mokate</t>
  </si>
  <si>
    <t>Hridaynath Tendulkar</t>
  </si>
  <si>
    <t>Abhaya Priyavardhan</t>
  </si>
  <si>
    <t>Ayog Chakrabarti</t>
  </si>
  <si>
    <t>Pragya Nilufar</t>
  </si>
  <si>
    <t>Shulabh Qutub Sundaramoorthy</t>
  </si>
  <si>
    <t>Vinanti Choudhari</t>
  </si>
  <si>
    <t>Ranajay Kailashnath Richa</t>
  </si>
  <si>
    <t>Asija Pothireddy</t>
  </si>
  <si>
    <t>Piyali Mahanthapa</t>
  </si>
  <si>
    <t>Sukhdev Nageshwar</t>
  </si>
  <si>
    <t>Lindy Guillet</t>
  </si>
  <si>
    <t>NZ</t>
  </si>
  <si>
    <t>Ambros Murthwaite</t>
  </si>
  <si>
    <t>Tatum Hush</t>
  </si>
  <si>
    <t>Benny Karolovsky</t>
  </si>
  <si>
    <t>Hoyt D'Alesco</t>
  </si>
  <si>
    <t>Halimeda Kuscha</t>
  </si>
  <si>
    <t>Erin Androsik</t>
  </si>
  <si>
    <t>Vic Radolf</t>
  </si>
  <si>
    <t>William Reeveley</t>
  </si>
  <si>
    <t>Ewart Laphorn</t>
  </si>
  <si>
    <t>Bev Lashley</t>
  </si>
  <si>
    <t>Kath Bletsoe</t>
  </si>
  <si>
    <t>Murry Dryburgh</t>
  </si>
  <si>
    <t>Kaine Padly</t>
  </si>
  <si>
    <t>Kassi Jonson</t>
  </si>
  <si>
    <t>Simon Kembery</t>
  </si>
  <si>
    <t>Orton Livick</t>
  </si>
  <si>
    <t>Kelci Walkden</t>
  </si>
  <si>
    <t>Dotty Strutley</t>
  </si>
  <si>
    <t>Shari McNee</t>
  </si>
  <si>
    <t>Oby Sorrel</t>
  </si>
  <si>
    <t>Husein Augar</t>
  </si>
  <si>
    <t>Brien Boise</t>
  </si>
  <si>
    <t>Esmaria Denecamp</t>
  </si>
  <si>
    <t>Curtice Advani</t>
  </si>
  <si>
    <t>Barr Faughny</t>
  </si>
  <si>
    <t>Merrilee Plenty</t>
  </si>
  <si>
    <t>Niall Selesnick</t>
  </si>
  <si>
    <t>Beverie Moffet</t>
  </si>
  <si>
    <t>Jehu Rudeforth</t>
  </si>
  <si>
    <t>Camilla Castle</t>
  </si>
  <si>
    <t>Roddy Speechley</t>
  </si>
  <si>
    <t>Gray Seamon</t>
  </si>
  <si>
    <t>Madelene Upcott</t>
  </si>
  <si>
    <t>Violante Courtonne</t>
  </si>
  <si>
    <t>Bernie Gorges</t>
  </si>
  <si>
    <t>Torrance Collier</t>
  </si>
  <si>
    <t>Dyna Doucette</t>
  </si>
  <si>
    <t>Gunar Cockshoot</t>
  </si>
  <si>
    <t>Kaye Crocroft</t>
  </si>
  <si>
    <t>Allene Gobbet</t>
  </si>
  <si>
    <t>Sibyl Dunkirk</t>
  </si>
  <si>
    <t>Agnes Collicott</t>
  </si>
  <si>
    <t>Leilah Yesinin</t>
  </si>
  <si>
    <t>Mollie Hanway</t>
  </si>
  <si>
    <t>Kellsie Waby</t>
  </si>
  <si>
    <t>Hyacinthie Braybrooke</t>
  </si>
  <si>
    <t>Van Tuxwell</t>
  </si>
  <si>
    <t>Lilyan Klimpt</t>
  </si>
  <si>
    <t>Tawnya Tickel</t>
  </si>
  <si>
    <t>Jan Morforth</t>
  </si>
  <si>
    <t>Florinda Crace</t>
  </si>
  <si>
    <t>Tracy Renad</t>
  </si>
  <si>
    <t>Myer McCory</t>
  </si>
  <si>
    <t>Bennie Pepis</t>
  </si>
  <si>
    <t>Rafaelita Blaksland</t>
  </si>
  <si>
    <t>Mahalia Larcher</t>
  </si>
  <si>
    <t>Andria Kimpton</t>
  </si>
  <si>
    <t>Valentia Etteridge</t>
  </si>
  <si>
    <t>Virginia McConville</t>
  </si>
  <si>
    <t>Wilone O'Kielt</t>
  </si>
  <si>
    <t>Madge McCloughen</t>
  </si>
  <si>
    <t>Janene Hairsine</t>
  </si>
  <si>
    <t>Alta Kaszper</t>
  </si>
  <si>
    <t>Dennison Crosswaite</t>
  </si>
  <si>
    <t>Oran Buxcy</t>
  </si>
  <si>
    <t>Hinda Label</t>
  </si>
  <si>
    <t>Marney O'Breen</t>
  </si>
  <si>
    <t>Dell Molloy</t>
  </si>
  <si>
    <t>Mallorie Waber</t>
  </si>
  <si>
    <t>Cherlyn Barter</t>
  </si>
  <si>
    <t>Ches Bonnell</t>
  </si>
  <si>
    <t>Collin Jagson</t>
  </si>
  <si>
    <t>Hogan Iles</t>
  </si>
  <si>
    <t>Gretchen Callow</t>
  </si>
  <si>
    <t>Kissiah Maydway</t>
  </si>
  <si>
    <t>Archibald Filliskirk</t>
  </si>
  <si>
    <t>Enoch Dowrey</t>
  </si>
  <si>
    <t>Bili Sizey</t>
  </si>
  <si>
    <t>Caro Chappel</t>
  </si>
  <si>
    <t>Constantino Espley</t>
  </si>
  <si>
    <t>Karlen McCaffrey</t>
  </si>
  <si>
    <t>Drusy MacCombe</t>
  </si>
  <si>
    <t>My Hanscome</t>
  </si>
  <si>
    <t>Teressa Udden</t>
  </si>
  <si>
    <t>Crissie Cordel</t>
  </si>
  <si>
    <t>Elia Cockton</t>
  </si>
  <si>
    <t>Gigi Bohling</t>
  </si>
  <si>
    <t>Ebonee Roxburgh</t>
  </si>
  <si>
    <t>Shayne Stegel</t>
  </si>
  <si>
    <t>Zach Polon</t>
  </si>
  <si>
    <t>AVG SALARY</t>
  </si>
  <si>
    <t>AVG AGE</t>
  </si>
  <si>
    <t>AVG TENURE</t>
  </si>
  <si>
    <t>FEMALE RATIO</t>
  </si>
  <si>
    <t>TENURE</t>
  </si>
  <si>
    <t>FEMALE count</t>
  </si>
  <si>
    <t>RATING</t>
  </si>
  <si>
    <t>DEPARTMENT</t>
  </si>
  <si>
    <t>SALARY</t>
  </si>
  <si>
    <t>COUNTRY</t>
  </si>
  <si>
    <t>AGE</t>
  </si>
  <si>
    <t>DATE JOINED</t>
  </si>
  <si>
    <t>COUNT OF EMP</t>
  </si>
  <si>
    <t xml:space="preserve"> </t>
  </si>
  <si>
    <t>Column Labels</t>
  </si>
  <si>
    <t>Grand Total</t>
  </si>
  <si>
    <t>Count of Name</t>
  </si>
  <si>
    <t>Average of Age</t>
  </si>
  <si>
    <t>Values</t>
  </si>
  <si>
    <t>Average of Salary</t>
  </si>
  <si>
    <t>Sum of TENURE</t>
  </si>
  <si>
    <t>female vs male comparison</t>
  </si>
  <si>
    <t>Bonus</t>
  </si>
  <si>
    <t>chapter 1</t>
  </si>
  <si>
    <t>chapter 2</t>
  </si>
  <si>
    <t>relationship between salary &amp; employe rating</t>
  </si>
  <si>
    <t>company growth on time</t>
  </si>
  <si>
    <t>report card ind and nz</t>
  </si>
  <si>
    <t>quick analyse the data</t>
  </si>
  <si>
    <t>information finder</t>
  </si>
  <si>
    <t>calculate annual bonus</t>
  </si>
  <si>
    <t>exxtended into finder</t>
  </si>
  <si>
    <t>male vs female comparison ( two country)</t>
  </si>
  <si>
    <t>ha</t>
  </si>
  <si>
    <t>analyze salary spread</t>
  </si>
  <si>
    <t>Row Labels</t>
  </si>
  <si>
    <t>2020</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</si>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</sst>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quot;₹&quot;\ #,##0.00"/>
    <numFmt numFmtId="166" formatCode="&quot;₹&quot;\ #,##0"/>
    <numFmt numFmtId="167" formatCode="&quot;₹&quot;\ #,##0.00000"/>
    <numFmt numFmtId="168" formatCode="#,##0.0"/>
  </numFmts>
  <fonts count="10" x14ac:knownFonts="1">
    <font>
      <sz val="11"/>
      <color theme="1"/>
      <name val="Calibri"/>
      <family val="2"/>
      <scheme val="minor"/>
    </font>
    <font>
      <sz val="12"/>
      <color theme="1"/>
      <name val="Calibri"/>
      <family val="2"/>
      <scheme val="minor"/>
    </font>
    <font>
      <sz val="11"/>
      <color theme="1"/>
      <name val="Calibri"/>
      <family val="2"/>
      <scheme val="minor"/>
    </font>
    <font>
      <sz val="11"/>
      <color theme="0"/>
      <name val="Calibri"/>
      <family val="2"/>
      <scheme val="minor"/>
    </font>
    <font>
      <b/>
      <sz val="11"/>
      <color rgb="FFFF0000"/>
      <name val="Calibri"/>
      <family val="2"/>
      <scheme val="minor"/>
    </font>
    <font>
      <sz val="11"/>
      <name val="Calibri"/>
      <family val="2"/>
      <scheme val="minor"/>
    </font>
    <font>
      <b/>
      <u/>
      <sz val="14"/>
      <color theme="1"/>
      <name val="Calibri"/>
      <family val="2"/>
      <scheme val="minor"/>
    </font>
    <font>
      <b/>
      <sz val="12"/>
      <name val="Calibri"/>
      <family val="2"/>
      <scheme val="minor"/>
    </font>
    <font>
      <b/>
      <sz val="12"/>
      <color theme="1"/>
      <name val="Calibri"/>
      <family val="2"/>
      <scheme val="minor"/>
    </font>
    <font>
      <b/>
      <sz val="18"/>
      <color theme="1"/>
      <name val="Calibri"/>
      <family val="2"/>
      <scheme val="minor"/>
    </font>
  </fonts>
  <fills count="6">
    <fill>
      <patternFill patternType="none"/>
    </fill>
    <fill>
      <patternFill patternType="gray125"/>
    </fill>
    <fill>
      <patternFill patternType="solid">
        <fgColor theme="5"/>
        <bgColor theme="5"/>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9" fontId="2" fillId="0" borderId="0" applyFont="0" applyFill="0" applyBorder="0" applyAlignment="0" applyProtection="0"/>
  </cellStyleXfs>
  <cellXfs count="80">
    <xf numFmtId="0" fontId="0" fillId="0" borderId="0" xfId="0"/>
    <xf numFmtId="14" fontId="0" fillId="0" borderId="0" xfId="0" applyNumberFormat="1"/>
    <xf numFmtId="0" fontId="0" fillId="0" borderId="0" xfId="0" applyAlignment="1">
      <alignment horizontal="center" vertical="center"/>
    </xf>
    <xf numFmtId="0" fontId="1" fillId="0" borderId="0" xfId="0" applyFont="1" applyAlignment="1">
      <alignment horizontal="center" vertical="center"/>
    </xf>
    <xf numFmtId="2" fontId="0" fillId="0" borderId="0" xfId="0" applyNumberFormat="1"/>
    <xf numFmtId="0" fontId="4" fillId="4" borderId="0" xfId="0" applyFont="1" applyFill="1" applyAlignment="1">
      <alignment horizontal="center"/>
    </xf>
    <xf numFmtId="0" fontId="3" fillId="0" borderId="0" xfId="0" applyFont="1" applyAlignment="1">
      <alignment horizontal="center" vertical="center"/>
    </xf>
    <xf numFmtId="14" fontId="3" fillId="0" borderId="0" xfId="0" applyNumberFormat="1" applyFont="1" applyAlignment="1">
      <alignment horizontal="center" vertical="center"/>
    </xf>
    <xf numFmtId="2" fontId="3" fillId="0" borderId="0" xfId="0" applyNumberFormat="1" applyFont="1" applyAlignment="1">
      <alignment horizontal="center" vertical="center"/>
    </xf>
    <xf numFmtId="0" fontId="5" fillId="0" borderId="0" xfId="0" applyFont="1" applyAlignment="1">
      <alignment horizontal="center" vertical="center"/>
    </xf>
    <xf numFmtId="14" fontId="5" fillId="0" borderId="0" xfId="0" applyNumberFormat="1" applyFont="1" applyAlignment="1">
      <alignment horizontal="center" vertical="center"/>
    </xf>
    <xf numFmtId="2" fontId="5" fillId="0" borderId="0" xfId="0" applyNumberFormat="1" applyFont="1" applyAlignment="1">
      <alignment horizontal="center" vertical="center"/>
    </xf>
    <xf numFmtId="0" fontId="5" fillId="0" borderId="0" xfId="0" applyFont="1"/>
    <xf numFmtId="14" fontId="5" fillId="0" borderId="0" xfId="0" applyNumberFormat="1" applyFont="1"/>
    <xf numFmtId="9" fontId="5" fillId="0" borderId="0" xfId="0" applyNumberFormat="1" applyFont="1"/>
    <xf numFmtId="0" fontId="3"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14" fontId="0" fillId="0" borderId="1" xfId="0" applyNumberFormat="1" applyBorder="1" applyAlignment="1">
      <alignment horizontal="center"/>
    </xf>
    <xf numFmtId="0" fontId="0" fillId="0" borderId="1" xfId="0" applyBorder="1"/>
    <xf numFmtId="2" fontId="0" fillId="0" borderId="1" xfId="0" applyNumberFormat="1" applyBorder="1"/>
    <xf numFmtId="2" fontId="0" fillId="0" borderId="1" xfId="1" applyNumberFormat="1" applyFont="1" applyBorder="1" applyAlignment="1">
      <alignment horizontal="center"/>
    </xf>
    <xf numFmtId="0" fontId="0" fillId="4" borderId="0" xfId="0" applyFill="1"/>
    <xf numFmtId="166" fontId="0" fillId="0" borderId="0" xfId="0" applyNumberFormat="1"/>
    <xf numFmtId="0" fontId="0" fillId="0" borderId="1" xfId="0" applyBorder="1" applyAlignment="1">
      <alignment horizontal="left"/>
    </xf>
    <xf numFmtId="164" fontId="0" fillId="0" borderId="1" xfId="0" applyNumberFormat="1" applyBorder="1"/>
    <xf numFmtId="165" fontId="0" fillId="0" borderId="1" xfId="0" applyNumberFormat="1" applyBorder="1"/>
    <xf numFmtId="167" fontId="0" fillId="0" borderId="1" xfId="0" applyNumberFormat="1" applyBorder="1"/>
    <xf numFmtId="0" fontId="0" fillId="0" borderId="1" xfId="0" pivotButton="1" applyBorder="1"/>
    <xf numFmtId="0" fontId="0" fillId="0" borderId="2" xfId="0" applyBorder="1" applyAlignment="1">
      <alignment horizontal="center" vertical="center"/>
    </xf>
    <xf numFmtId="0" fontId="0" fillId="0" borderId="3" xfId="0" applyBorder="1" applyAlignment="1">
      <alignment horizontal="center" vertical="center"/>
    </xf>
    <xf numFmtId="14" fontId="0" fillId="0" borderId="3" xfId="0" applyNumberFormat="1" applyBorder="1" applyAlignment="1">
      <alignment horizontal="center" vertical="center"/>
    </xf>
    <xf numFmtId="2" fontId="0" fillId="0" borderId="3" xfId="0" applyNumberForma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xf numFmtId="14" fontId="1" fillId="0" borderId="1" xfId="0" applyNumberFormat="1" applyFont="1" applyBorder="1" applyAlignment="1">
      <alignment horizontal="center" vertical="center"/>
    </xf>
    <xf numFmtId="166"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14" fontId="1" fillId="0" borderId="6" xfId="0" applyNumberFormat="1" applyFont="1" applyBorder="1" applyAlignment="1">
      <alignment horizontal="center" vertical="center"/>
    </xf>
    <xf numFmtId="166" fontId="1" fillId="0" borderId="6" xfId="0" applyNumberFormat="1" applyFont="1" applyBorder="1" applyAlignment="1">
      <alignment horizontal="center" vertical="center"/>
    </xf>
    <xf numFmtId="2" fontId="1" fillId="0" borderId="6" xfId="0" applyNumberFormat="1" applyFont="1" applyBorder="1" applyAlignment="1">
      <alignment horizontal="center" vertical="center"/>
    </xf>
    <xf numFmtId="2" fontId="3" fillId="2" borderId="1" xfId="0" applyNumberFormat="1" applyFont="1" applyFill="1" applyBorder="1" applyAlignment="1">
      <alignment horizontal="center" vertical="center"/>
    </xf>
    <xf numFmtId="2" fontId="0" fillId="0" borderId="0" xfId="1" applyNumberFormat="1" applyFont="1"/>
    <xf numFmtId="166" fontId="3" fillId="2" borderId="1" xfId="0" applyNumberFormat="1" applyFont="1" applyFill="1" applyBorder="1" applyAlignment="1">
      <alignment horizontal="center" vertical="center"/>
    </xf>
    <xf numFmtId="14" fontId="0" fillId="0" borderId="1" xfId="0" applyNumberFormat="1" applyBorder="1"/>
    <xf numFmtId="166" fontId="0" fillId="0" borderId="1" xfId="0" applyNumberFormat="1" applyBorder="1"/>
    <xf numFmtId="14" fontId="0" fillId="0" borderId="1" xfId="0" applyNumberFormat="1" applyBorder="1" applyAlignment="1">
      <alignment horizontal="center" vertical="center"/>
    </xf>
    <xf numFmtId="166" fontId="0" fillId="0" borderId="1" xfId="0" applyNumberFormat="1" applyBorder="1" applyAlignment="1">
      <alignment horizontal="center" vertical="center"/>
    </xf>
    <xf numFmtId="0" fontId="3" fillId="2" borderId="6" xfId="0" applyFont="1" applyFill="1" applyBorder="1" applyAlignment="1">
      <alignment horizontal="center" vertical="center"/>
    </xf>
    <xf numFmtId="14" fontId="3" fillId="2" borderId="6" xfId="0" applyNumberFormat="1" applyFont="1" applyFill="1" applyBorder="1" applyAlignment="1">
      <alignment horizontal="center" vertical="center"/>
    </xf>
    <xf numFmtId="0" fontId="3" fillId="2" borderId="5" xfId="0" applyFont="1" applyFill="1" applyBorder="1" applyAlignment="1">
      <alignment horizontal="center" vertical="center"/>
    </xf>
    <xf numFmtId="0" fontId="0" fillId="0" borderId="4" xfId="0" applyBorder="1"/>
    <xf numFmtId="0" fontId="0" fillId="0" borderId="4" xfId="0" applyBorder="1" applyAlignment="1">
      <alignment horizontal="center" vertical="center"/>
    </xf>
    <xf numFmtId="0" fontId="3" fillId="2" borderId="0" xfId="0" applyFont="1" applyFill="1" applyAlignment="1">
      <alignment horizontal="center" vertical="center"/>
    </xf>
    <xf numFmtId="0" fontId="0" fillId="0" borderId="0" xfId="0" pivotButton="1"/>
    <xf numFmtId="0" fontId="0" fillId="0" borderId="0" xfId="0" applyAlignment="1">
      <alignment horizontal="left"/>
    </xf>
    <xf numFmtId="165" fontId="0" fillId="0" borderId="0" xfId="0" applyNumberFormat="1"/>
    <xf numFmtId="0" fontId="0" fillId="0" borderId="0" xfId="0" applyAlignment="1">
      <alignment horizontal="center"/>
    </xf>
    <xf numFmtId="0" fontId="0" fillId="0" borderId="0" xfId="0" applyAlignment="1">
      <alignment vertical="center"/>
    </xf>
    <xf numFmtId="0" fontId="9" fillId="4" borderId="0" xfId="0" applyFont="1" applyFill="1" applyAlignment="1">
      <alignment horizontal="center" vertical="center"/>
    </xf>
    <xf numFmtId="0" fontId="8" fillId="0" borderId="0" xfId="0" applyFont="1" applyAlignment="1">
      <alignment horizontal="center" vertical="center"/>
    </xf>
    <xf numFmtId="0" fontId="8" fillId="0" borderId="0" xfId="0" applyFont="1"/>
    <xf numFmtId="0" fontId="6" fillId="0" borderId="0" xfId="0" applyFont="1" applyAlignment="1">
      <alignment vertical="center"/>
    </xf>
    <xf numFmtId="0" fontId="9" fillId="0" borderId="0" xfId="0" applyFont="1" applyAlignment="1">
      <alignment vertical="center"/>
    </xf>
    <xf numFmtId="0" fontId="9" fillId="4" borderId="0" xfId="0" applyFont="1" applyFill="1" applyAlignment="1">
      <alignment horizontal="center"/>
    </xf>
    <xf numFmtId="168" fontId="0" fillId="0" borderId="0" xfId="0" applyNumberFormat="1"/>
    <xf numFmtId="166" fontId="0" fillId="0" borderId="3" xfId="0" applyNumberFormat="1" applyBorder="1" applyAlignment="1">
      <alignment horizontal="center" vertical="center"/>
    </xf>
    <xf numFmtId="166" fontId="0" fillId="0" borderId="0" xfId="0" applyNumberFormat="1" applyAlignment="1">
      <alignment horizontal="center" vertical="center"/>
    </xf>
    <xf numFmtId="166" fontId="1" fillId="0" borderId="0" xfId="0" applyNumberFormat="1" applyFont="1" applyAlignment="1">
      <alignment horizontal="center" vertical="center"/>
    </xf>
    <xf numFmtId="0" fontId="8" fillId="5" borderId="0" xfId="0" applyFont="1" applyFill="1" applyAlignment="1">
      <alignment horizontal="center" vertical="center"/>
    </xf>
    <xf numFmtId="0" fontId="8" fillId="0" borderId="0" xfId="0" applyFont="1" applyAlignment="1">
      <alignment horizontal="center"/>
    </xf>
    <xf numFmtId="0" fontId="0" fillId="0" borderId="0" xfId="0" applyAlignment="1">
      <alignment horizontal="center"/>
    </xf>
    <xf numFmtId="0" fontId="8" fillId="0" borderId="0" xfId="0" applyFont="1" applyAlignment="1">
      <alignment horizontal="center" vertical="center"/>
    </xf>
    <xf numFmtId="0" fontId="0" fillId="0" borderId="0" xfId="0" applyAlignment="1">
      <alignment horizontal="center" vertical="center"/>
    </xf>
    <xf numFmtId="2" fontId="8" fillId="0" borderId="0" xfId="0" applyNumberFormat="1" applyFont="1" applyAlignment="1">
      <alignment horizontal="center" vertical="center"/>
    </xf>
    <xf numFmtId="0" fontId="7" fillId="5" borderId="0" xfId="0" applyFont="1" applyFill="1" applyAlignment="1">
      <alignment horizontal="center" vertical="center"/>
    </xf>
  </cellXfs>
  <cellStyles count="2">
    <cellStyle name="Normal" xfId="0" builtinId="0"/>
    <cellStyle name="Percent" xfId="1" builtinId="5"/>
  </cellStyles>
  <dxfs count="38">
    <dxf>
      <font>
        <strike val="0"/>
        <outline val="0"/>
        <shadow val="0"/>
        <u val="none"/>
        <vertAlign val="baseline"/>
        <sz val="12"/>
        <color theme="1"/>
        <name val="Calibri"/>
        <family val="2"/>
        <scheme val="minor"/>
      </font>
      <numFmt numFmtId="166" formatCode="&quot;₹&quot;\ #,##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Calibri"/>
        <family val="2"/>
        <scheme val="minor"/>
      </font>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Calibri"/>
        <family val="2"/>
        <scheme val="minor"/>
      </font>
      <numFmt numFmtId="166" formatCode="&quot;₹&quot;\ #,##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Calibri"/>
        <family val="2"/>
        <scheme val="minor"/>
      </font>
      <numFmt numFmtId="19" formatCode="dd/mm/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Calibri"/>
        <family val="2"/>
        <scheme val="minor"/>
      </font>
      <numFmt numFmtId="0" formatCode="General"/>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center"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165" formatCode="&quot;₹&quot;\ #,##0.00"/>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quot;₹&quot;\ #,##0.00"/>
    </dxf>
    <dxf>
      <numFmt numFmtId="167" formatCode="&quot;₹&quot;\ #,##0.00000"/>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B950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SCIENCE PROJECT.xlsx]salary&amp;rating!PivotTable5</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'salary&amp;rating'!$F$3</c:f>
              <c:strCache>
                <c:ptCount val="1"/>
                <c:pt idx="0">
                  <c:v>Count of Name</c:v>
                </c:pt>
              </c:strCache>
            </c:strRef>
          </c:tx>
          <c:spPr>
            <a:solidFill>
              <a:schemeClr val="accent6"/>
            </a:solidFill>
            <a:ln>
              <a:noFill/>
            </a:ln>
            <a:effectLst/>
          </c:spPr>
          <c:invertIfNegative val="0"/>
          <c:cat>
            <c:strRef>
              <c:f>'salary&amp;rating'!$E$4:$E$9</c:f>
              <c:strCache>
                <c:ptCount val="5"/>
                <c:pt idx="0">
                  <c:v>Exceptional</c:v>
                </c:pt>
                <c:pt idx="1">
                  <c:v>Above average</c:v>
                </c:pt>
                <c:pt idx="2">
                  <c:v>Average</c:v>
                </c:pt>
                <c:pt idx="3">
                  <c:v>Poor</c:v>
                </c:pt>
                <c:pt idx="4">
                  <c:v>Very poor</c:v>
                </c:pt>
              </c:strCache>
            </c:strRef>
          </c:cat>
          <c:val>
            <c:numRef>
              <c:f>'salary&amp;rating'!$F$4:$F$9</c:f>
              <c:numCache>
                <c:formatCode>General</c:formatCode>
                <c:ptCount val="5"/>
                <c:pt idx="0">
                  <c:v>4</c:v>
                </c:pt>
                <c:pt idx="1">
                  <c:v>25</c:v>
                </c:pt>
                <c:pt idx="2">
                  <c:v>150</c:v>
                </c:pt>
                <c:pt idx="3">
                  <c:v>18</c:v>
                </c:pt>
                <c:pt idx="4">
                  <c:v>6</c:v>
                </c:pt>
              </c:numCache>
            </c:numRef>
          </c:val>
          <c:extLst>
            <c:ext xmlns:c16="http://schemas.microsoft.com/office/drawing/2014/chart" uri="{C3380CC4-5D6E-409C-BE32-E72D297353CC}">
              <c16:uniqueId val="{00000000-36B0-4F88-92C2-B4132A4750D2}"/>
            </c:ext>
          </c:extLst>
        </c:ser>
        <c:ser>
          <c:idx val="1"/>
          <c:order val="1"/>
          <c:tx>
            <c:strRef>
              <c:f>'salary&amp;rating'!$G$3</c:f>
              <c:strCache>
                <c:ptCount val="1"/>
                <c:pt idx="0">
                  <c:v>Average of Salary</c:v>
                </c:pt>
              </c:strCache>
            </c:strRef>
          </c:tx>
          <c:spPr>
            <a:solidFill>
              <a:schemeClr val="accent5"/>
            </a:solidFill>
            <a:ln>
              <a:noFill/>
            </a:ln>
            <a:effectLst/>
          </c:spPr>
          <c:invertIfNegative val="0"/>
          <c:cat>
            <c:strRef>
              <c:f>'salary&amp;rating'!$E$4:$E$9</c:f>
              <c:strCache>
                <c:ptCount val="5"/>
                <c:pt idx="0">
                  <c:v>Exceptional</c:v>
                </c:pt>
                <c:pt idx="1">
                  <c:v>Above average</c:v>
                </c:pt>
                <c:pt idx="2">
                  <c:v>Average</c:v>
                </c:pt>
                <c:pt idx="3">
                  <c:v>Poor</c:v>
                </c:pt>
                <c:pt idx="4">
                  <c:v>Very poor</c:v>
                </c:pt>
              </c:strCache>
            </c:strRef>
          </c:cat>
          <c:val>
            <c:numRef>
              <c:f>'salary&amp;rating'!$G$4:$G$9</c:f>
              <c:numCache>
                <c:formatCode>"₹"\ #,##0.00</c:formatCode>
                <c:ptCount val="5"/>
                <c:pt idx="0">
                  <c:v>92080</c:v>
                </c:pt>
                <c:pt idx="1">
                  <c:v>74145.2</c:v>
                </c:pt>
                <c:pt idx="2">
                  <c:v>77744</c:v>
                </c:pt>
                <c:pt idx="3">
                  <c:v>78606.111111111109</c:v>
                </c:pt>
                <c:pt idx="4">
                  <c:v>77423.333333333328</c:v>
                </c:pt>
              </c:numCache>
            </c:numRef>
          </c:val>
          <c:extLst>
            <c:ext xmlns:c16="http://schemas.microsoft.com/office/drawing/2014/chart" uri="{C3380CC4-5D6E-409C-BE32-E72D297353CC}">
              <c16:uniqueId val="{00000001-36B0-4F88-92C2-B4132A4750D2}"/>
            </c:ext>
          </c:extLst>
        </c:ser>
        <c:dLbls>
          <c:showLegendKey val="0"/>
          <c:showVal val="0"/>
          <c:showCatName val="0"/>
          <c:showSerName val="0"/>
          <c:showPercent val="0"/>
          <c:showBubbleSize val="0"/>
        </c:dLbls>
        <c:gapWidth val="219"/>
        <c:overlap val="-27"/>
        <c:axId val="1494291599"/>
        <c:axId val="1494291119"/>
      </c:barChart>
      <c:catAx>
        <c:axId val="1494291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291119"/>
        <c:crosses val="autoZero"/>
        <c:auto val="1"/>
        <c:lblAlgn val="ctr"/>
        <c:lblOffset val="100"/>
        <c:noMultiLvlLbl val="0"/>
      </c:catAx>
      <c:valAx>
        <c:axId val="1494291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291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SCIENCE PROJECT.xlsx]growth on time!PivotTable6</c:name>
    <c:fmtId val="0"/>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Growth</a:t>
            </a:r>
            <a:r>
              <a:rPr lang="en-US" baseline="0">
                <a:solidFill>
                  <a:schemeClr val="bg1"/>
                </a:solidFill>
              </a:rPr>
              <a:t> on time</a:t>
            </a:r>
            <a:endParaRPr lang="en-US">
              <a:solidFill>
                <a:schemeClr val="bg1"/>
              </a:solidFill>
            </a:endParaRPr>
          </a:p>
        </c:rich>
      </c:tx>
      <c:overlay val="0"/>
      <c:spPr>
        <a:solidFill>
          <a:srgbClr val="00B050"/>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'growth on time'!$B$1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'growth on time'!$A$2:$A$6</c:f>
              <c:strCache>
                <c:ptCount val="4"/>
                <c:pt idx="0">
                  <c:v>2020</c:v>
                </c:pt>
                <c:pt idx="1">
                  <c:v>2021</c:v>
                </c:pt>
                <c:pt idx="2">
                  <c:v>2022</c:v>
                </c:pt>
                <c:pt idx="3">
                  <c:v>2023</c:v>
                </c:pt>
              </c:strCache>
            </c:strRef>
          </c:cat>
          <c:val>
            <c:numRef>
              <c:f>'growth on time'!$B$2:$B$6</c:f>
              <c:numCache>
                <c:formatCode>General</c:formatCode>
                <c:ptCount val="4"/>
                <c:pt idx="0">
                  <c:v>43</c:v>
                </c:pt>
                <c:pt idx="1">
                  <c:v>89</c:v>
                </c:pt>
                <c:pt idx="2">
                  <c:v>69</c:v>
                </c:pt>
                <c:pt idx="3">
                  <c:v>2</c:v>
                </c:pt>
              </c:numCache>
            </c:numRef>
          </c:val>
          <c:smooth val="0"/>
          <c:extLst>
            <c:ext xmlns:c16="http://schemas.microsoft.com/office/drawing/2014/chart" uri="{C3380CC4-5D6E-409C-BE32-E72D297353CC}">
              <c16:uniqueId val="{00000000-CA59-4460-BF11-A5262A914E3C}"/>
            </c:ext>
          </c:extLst>
        </c:ser>
        <c:dLbls>
          <c:dLblPos val="ctr"/>
          <c:showLegendKey val="0"/>
          <c:showVal val="1"/>
          <c:showCatName val="0"/>
          <c:showSerName val="0"/>
          <c:showPercent val="0"/>
          <c:showBubbleSize val="0"/>
        </c:dLbls>
        <c:marker val="1"/>
        <c:smooth val="0"/>
        <c:axId val="88600447"/>
        <c:axId val="88600927"/>
      </c:lineChart>
      <c:catAx>
        <c:axId val="88600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00927"/>
        <c:crosses val="autoZero"/>
        <c:auto val="1"/>
        <c:lblAlgn val="ctr"/>
        <c:lblOffset val="100"/>
        <c:noMultiLvlLbl val="0"/>
      </c:catAx>
      <c:valAx>
        <c:axId val="88600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0044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cx:v>
        </cx:txData>
      </cx:tx>
      <cx:spPr>
        <a:solidFill>
          <a:srgbClr val="FFFF00"/>
        </a:solidFill>
      </cx:spPr>
      <cx:txPr>
        <a:bodyPr vertOverflow="overflow" horzOverflow="overflow" wrap="square" lIns="0" tIns="0" rIns="0" bIns="0"/>
        <a:lstStyle/>
        <a:p>
          <a:pPr algn="ctr" rtl="0">
            <a:defRPr sz="1400" b="0" i="0">
              <a:ln>
                <a:noFill/>
              </a:ln>
              <a:solidFill>
                <a:srgbClr val="595959"/>
              </a:solidFill>
              <a:latin typeface="Calibri" panose="020F0502020204030204" pitchFamily="34" charset="0"/>
              <a:ea typeface="Calibri" panose="020F0502020204030204" pitchFamily="34" charset="0"/>
              <a:cs typeface="Calibri" panose="020F0502020204030204" pitchFamily="34" charset="0"/>
            </a:defRPr>
          </a:pPr>
          <a:r>
            <a:rPr lang="en-IN">
              <a:ln>
                <a:noFill/>
              </a:ln>
            </a:rPr>
            <a:t>salary spread</a:t>
          </a:r>
        </a:p>
      </cx:txPr>
    </cx:title>
    <cx:plotArea>
      <cx:plotAreaRegion>
        <cx:plotSurface>
          <cx:spPr>
            <a:noFill/>
          </cx:spPr>
        </cx:plotSurface>
        <cx:series layoutId="clusteredColumn" uniqueId="{9AF6CDF1-A4FC-42E6-9AAE-12BB04D1656D}">
          <cx:dataId val="0"/>
          <cx:layoutPr>
            <cx:binning intervalClosed="r" underflow="auto">
              <cx:binSize val="10000"/>
            </cx:binning>
          </cx:layoutPr>
        </cx:series>
      </cx:plotAreaRegion>
      <cx:axis id="0">
        <cx:catScaling gapWidth="0"/>
        <cx:tickLabels/>
        <cx:txPr>
          <a:bodyPr vertOverflow="overflow" horzOverflow="overflow" wrap="square" lIns="0" tIns="0" rIns="0" bIns="0"/>
          <a:lstStyle/>
          <a:p>
            <a:pPr algn="ctr" rtl="0">
              <a:defRPr sz="900" b="0" i="0">
                <a:ln>
                  <a:noFill/>
                </a:ln>
                <a:solidFill>
                  <a:srgbClr val="595959"/>
                </a:solidFill>
                <a:latin typeface="Calibri" panose="020F0502020204030204" pitchFamily="34" charset="0"/>
                <a:ea typeface="Calibri" panose="020F0502020204030204" pitchFamily="34" charset="0"/>
                <a:cs typeface="Calibri" panose="020F0502020204030204" pitchFamily="34" charset="0"/>
              </a:defRPr>
            </a:pPr>
            <a:endParaRPr lang="en-IN">
              <a:ln>
                <a:noFill/>
              </a:ln>
            </a:endParaRPr>
          </a:p>
        </cx:txPr>
      </cx:axis>
      <cx:axis id="1">
        <cx:valScaling/>
        <cx:majorGridlines/>
        <cx:tickLabels/>
        <cx:txPr>
          <a:bodyPr vertOverflow="overflow" horzOverflow="overflow" wrap="square" lIns="0" tIns="0" rIns="0" bIns="0"/>
          <a:lstStyle/>
          <a:p>
            <a:pPr algn="ctr" rtl="0">
              <a:defRPr sz="900" b="0" i="0">
                <a:ln>
                  <a:noFill/>
                </a:ln>
                <a:solidFill>
                  <a:srgbClr val="595959"/>
                </a:solidFill>
                <a:latin typeface="Calibri" panose="020F0502020204030204" pitchFamily="34" charset="0"/>
                <a:ea typeface="Calibri" panose="020F0502020204030204" pitchFamily="34" charset="0"/>
                <a:cs typeface="Calibri" panose="020F0502020204030204" pitchFamily="34" charset="0"/>
              </a:defRPr>
            </a:pPr>
            <a:endParaRPr lang="en-IN">
              <a:ln>
                <a:noFill/>
              </a:ln>
            </a:endParaRPr>
          </a:p>
        </cx:txPr>
      </cx:axis>
    </cx:plotArea>
  </cx:chart>
  <cx:spPr>
    <a:ln>
      <a:solidFill>
        <a:schemeClr val="accent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4</xdr:col>
      <xdr:colOff>106680</xdr:colOff>
      <xdr:row>2</xdr:row>
      <xdr:rowOff>106680</xdr:rowOff>
    </xdr:from>
    <xdr:to>
      <xdr:col>5</xdr:col>
      <xdr:colOff>655320</xdr:colOff>
      <xdr:row>8</xdr:row>
      <xdr:rowOff>68581</xdr:rowOff>
    </xdr:to>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F675A6B3-CAE4-269E-D7A3-657B9216C92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726180" y="739141"/>
              <a:ext cx="1828800" cy="807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335280</xdr:colOff>
      <xdr:row>1</xdr:row>
      <xdr:rowOff>7620</xdr:rowOff>
    </xdr:from>
    <xdr:to>
      <xdr:col>15</xdr:col>
      <xdr:colOff>160020</xdr:colOff>
      <xdr:row>18</xdr:row>
      <xdr:rowOff>129540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2917886-E6EB-4395-BAA1-15F143A4F7B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773680" y="190500"/>
              <a:ext cx="6530340" cy="32308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746760</xdr:colOff>
      <xdr:row>1</xdr:row>
      <xdr:rowOff>80010</xdr:rowOff>
    </xdr:from>
    <xdr:to>
      <xdr:col>9</xdr:col>
      <xdr:colOff>1356360</xdr:colOff>
      <xdr:row>16</xdr:row>
      <xdr:rowOff>80010</xdr:rowOff>
    </xdr:to>
    <xdr:graphicFrame macro="">
      <xdr:nvGraphicFramePr>
        <xdr:cNvPr id="2" name="Chart 1">
          <a:extLst>
            <a:ext uri="{FF2B5EF4-FFF2-40B4-BE49-F238E27FC236}">
              <a16:creationId xmlns:a16="http://schemas.microsoft.com/office/drawing/2014/main" id="{6148881E-E687-38AE-3906-38097EB037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411480</xdr:colOff>
      <xdr:row>1</xdr:row>
      <xdr:rowOff>60960</xdr:rowOff>
    </xdr:from>
    <xdr:to>
      <xdr:col>14</xdr:col>
      <xdr:colOff>38100</xdr:colOff>
      <xdr:row>13</xdr:row>
      <xdr:rowOff>106680</xdr:rowOff>
    </xdr:to>
    <xdr:graphicFrame macro="">
      <xdr:nvGraphicFramePr>
        <xdr:cNvPr id="2" name="Chart 1">
          <a:extLst>
            <a:ext uri="{FF2B5EF4-FFF2-40B4-BE49-F238E27FC236}">
              <a16:creationId xmlns:a16="http://schemas.microsoft.com/office/drawing/2014/main" id="{9AEB9DD2-D310-FDD4-1CD9-F585EA4F10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tanu barman" refreshedDate="45653.708453935185" backgroundQuery="1" createdVersion="8" refreshedVersion="8" minRefreshableVersion="3" recordCount="0" supportSubquery="1" supportAdvancedDrill="1" xr:uid="{A5003915-19F3-48C9-938C-CC49DC17D70F}">
  <cacheSource type="external" connectionId="4"/>
  <cacheFields count="3">
    <cacheField name="[all___data].[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2">
    <cacheHierarchy uniqueName="[all___data].[Name]" caption="Name" attribute="1" defaultMemberUniqueName="[all___data].[Name].[All]" allUniqueName="[all___data].[Name].[All]" dimensionUniqueName="[all___data]" displayFolder="" count="0" memberValueDatatype="130" unbalanced="0"/>
    <cacheHierarchy uniqueName="[all___data].[Gender]" caption="Gender" attribute="1" defaultMemberUniqueName="[all___data].[Gender].[All]" allUniqueName="[all___data].[Gender].[All]" dimensionUniqueName="[all___data]" displayFolder="" count="0" memberValueDatatype="130" unbalanced="0"/>
    <cacheHierarchy uniqueName="[all___data].[Age]" caption="Age" attribute="1" defaultMemberUniqueName="[all___data].[Age].[All]" allUniqueName="[all___data].[Age].[All]" dimensionUniqueName="[all___data]" displayFolder="" count="0" memberValueDatatype="20" unbalanced="0"/>
    <cacheHierarchy uniqueName="[all___data].[Rating]" caption="Rating" attribute="1" defaultMemberUniqueName="[all___data].[Rating].[All]" allUniqueName="[all___data].[Rating].[All]" dimensionUniqueName="[all___data]" displayFolder="" count="2" memberValueDatatype="130" unbalanced="0">
      <fieldsUsage count="2">
        <fieldUsage x="-1"/>
        <fieldUsage x="0"/>
      </fieldsUsage>
    </cacheHierarchy>
    <cacheHierarchy uniqueName="[all___data].[Date Joined]" caption="Date Joined" attribute="1" time="1" defaultMemberUniqueName="[all___data].[Date Joined].[All]" allUniqueName="[all___data].[Date Joined].[All]" dimensionUniqueName="[all___data]" displayFolder="" count="0" memberValueDatatype="7" unbalanced="0"/>
    <cacheHierarchy uniqueName="[all___data].[Department]" caption="Department" attribute="1" defaultMemberUniqueName="[all___data].[Department].[All]" allUniqueName="[all___data].[Department].[All]" dimensionUniqueName="[all___data]" displayFolder="" count="0" memberValueDatatype="130" unbalanced="0"/>
    <cacheHierarchy uniqueName="[all___data].[Salary]" caption="Salary" attribute="1" defaultMemberUniqueName="[all___data].[Salary].[All]" allUniqueName="[all___data].[Salary].[All]" dimensionUniqueName="[all___data]" displayFolder="" count="0" memberValueDatatype="20" unbalanced="0"/>
    <cacheHierarchy uniqueName="[all___data].[Country]" caption="Country" attribute="1" defaultMemberUniqueName="[all___data].[Country].[All]" allUniqueName="[all___data].[Country].[All]" dimensionUniqueName="[all___data]" displayFolder="" count="0" memberValueDatatype="130" unbalanced="0"/>
    <cacheHierarchy uniqueName="[all___data].[TENURE]" caption="TENURE" attribute="1" defaultMemberUniqueName="[all___data].[TENURE].[All]" allUniqueName="[all___data].[TENURE].[All]" dimensionUniqueName="[all___data]" displayFolder="" count="0" memberValueDatatype="5" unbalanced="0"/>
    <cacheHierarchy uniqueName="[all___data].[Date Joined (Year)]" caption="Date Joined (Year)" attribute="1" defaultMemberUniqueName="[all___data].[Date Joined (Year)].[All]" allUniqueName="[all___data].[Date Joined (Year)].[All]" dimensionUniqueName="[all___data]" displayFolder="" count="0" memberValueDatatype="130" unbalanced="0"/>
    <cacheHierarchy uniqueName="[all___data].[Date Joined (Quarter)]" caption="Date Joined (Quarter)" attribute="1" defaultMemberUniqueName="[all___data].[Date Joined (Quarter)].[All]" allUniqueName="[all___data].[Date Joined (Quarter)].[All]" dimensionUniqueName="[all___data]" displayFolder="" count="0" memberValueDatatype="130" unbalanced="0"/>
    <cacheHierarchy uniqueName="[all___data].[Date Joined (Month)]" caption="Date Joined (Month)" attribute="1" defaultMemberUniqueName="[all___data].[Date Joined (Month)].[All]" allUniqueName="[all___data].[Date Joined (Month)].[All]" dimensionUniqueName="[all___data]" displayFolder="" count="0" memberValueDatatype="130" unbalanced="0"/>
    <cacheHierarchy uniqueName="[all___data].[Date Joined (Month Index)]" caption="Date Joined (Month Index)" attribute="1" defaultMemberUniqueName="[all___data].[Date Joined (Month Index)].[All]" allUniqueName="[all___data].[Date Joined (Month Index)].[All]" dimensionUniqueName="[all___data]" displayFolder="" count="0" memberValueDatatype="20" unbalanced="0" hidden="1"/>
    <cacheHierarchy uniqueName="[Measures].[__XL_Count all___data]" caption="__XL_Count all___data" measure="1" displayFolder="" measureGroup="all___data" count="0" hidden="1"/>
    <cacheHierarchy uniqueName="[Measures].[__No measures defined]" caption="__No measures defined" measure="1" displayFolder="" count="0" hidden="1"/>
    <cacheHierarchy uniqueName="[Measures].[Count of Name]" caption="Count of Name" measure="1" displayFolder="" measureGroup="all___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all___data"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all___data"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all___data"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all___data"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all___data"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all___data" count="0" hidden="1">
      <extLst>
        <ext xmlns:x15="http://schemas.microsoft.com/office/spreadsheetml/2010/11/main" uri="{B97F6D7D-B522-45F9-BDA1-12C45D357490}">
          <x15:cacheHierarchy aggregatedColumn="8"/>
        </ext>
      </extLst>
    </cacheHierarchy>
  </cacheHierarchies>
  <kpis count="0"/>
  <dimensions count="2">
    <dimension name="all___data" uniqueName="[all___data]" caption="all___data"/>
    <dimension measure="1" name="Measures" uniqueName="[Measures]" caption="Measures"/>
  </dimensions>
  <measureGroups count="1">
    <measureGroup name="all___data" caption="all___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tanu barman" refreshedDate="45653.708455208332" backgroundQuery="1" createdVersion="8" refreshedVersion="8" minRefreshableVersion="3" recordCount="0" supportSubquery="1" supportAdvancedDrill="1" xr:uid="{AA9E39F5-DD08-42A9-9D5C-51B3431B3A21}">
  <cacheSource type="external" connectionId="4"/>
  <cacheFields count="6">
    <cacheField name="[all___data].[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Sum of TENURE]" caption="Sum of TENURE" numFmtId="0" hierarchy="20" level="32767"/>
    <cacheField name="[all___data].[Country].[Country]" caption="Country" numFmtId="0" hierarchy="7" level="1">
      <sharedItems containsSemiMixedTypes="0" containsNonDate="0" containsString="0"/>
    </cacheField>
  </cacheFields>
  <cacheHierarchies count="22">
    <cacheHierarchy uniqueName="[all___data].[Name]" caption="Name" attribute="1" defaultMemberUniqueName="[all___data].[Name].[All]" allUniqueName="[all___data].[Name].[All]" dimensionUniqueName="[all___data]" displayFolder="" count="0" memberValueDatatype="130" unbalanced="0"/>
    <cacheHierarchy uniqueName="[all___data].[Gender]" caption="Gender" attribute="1" defaultMemberUniqueName="[all___data].[Gender].[All]" allUniqueName="[all___data].[Gender].[All]" dimensionUniqueName="[all___data]" displayFolder="" count="2" memberValueDatatype="130" unbalanced="0">
      <fieldsUsage count="2">
        <fieldUsage x="-1"/>
        <fieldUsage x="0"/>
      </fieldsUsage>
    </cacheHierarchy>
    <cacheHierarchy uniqueName="[all___data].[Age]" caption="Age" attribute="1" defaultMemberUniqueName="[all___data].[Age].[All]" allUniqueName="[all___data].[Age].[All]" dimensionUniqueName="[all___data]" displayFolder="" count="0" memberValueDatatype="20" unbalanced="0"/>
    <cacheHierarchy uniqueName="[all___data].[Rating]" caption="Rating" attribute="1" defaultMemberUniqueName="[all___data].[Rating].[All]" allUniqueName="[all___data].[Rating].[All]" dimensionUniqueName="[all___data]" displayFolder="" count="0" memberValueDatatype="130" unbalanced="0"/>
    <cacheHierarchy uniqueName="[all___data].[Date Joined]" caption="Date Joined" attribute="1" time="1" defaultMemberUniqueName="[all___data].[Date Joined].[All]" allUniqueName="[all___data].[Date Joined].[All]" dimensionUniqueName="[all___data]" displayFolder="" count="0" memberValueDatatype="7" unbalanced="0"/>
    <cacheHierarchy uniqueName="[all___data].[Department]" caption="Department" attribute="1" defaultMemberUniqueName="[all___data].[Department].[All]" allUniqueName="[all___data].[Department].[All]" dimensionUniqueName="[all___data]" displayFolder="" count="0" memberValueDatatype="130" unbalanced="0"/>
    <cacheHierarchy uniqueName="[all___data].[Salary]" caption="Salary" attribute="1" defaultMemberUniqueName="[all___data].[Salary].[All]" allUniqueName="[all___data].[Salary].[All]" dimensionUniqueName="[all___data]" displayFolder="" count="0" memberValueDatatype="20" unbalanced="0"/>
    <cacheHierarchy uniqueName="[all___data].[Country]" caption="Country" attribute="1" defaultMemberUniqueName="[all___data].[Country].[All]" allUniqueName="[all___data].[Country].[All]" dimensionUniqueName="[all___data]" displayFolder="" count="2" memberValueDatatype="130" unbalanced="0">
      <fieldsUsage count="2">
        <fieldUsage x="-1"/>
        <fieldUsage x="5"/>
      </fieldsUsage>
    </cacheHierarchy>
    <cacheHierarchy uniqueName="[all___data].[TENURE]" caption="TENURE" attribute="1" defaultMemberUniqueName="[all___data].[TENURE].[All]" allUniqueName="[all___data].[TENURE].[All]" dimensionUniqueName="[all___data]" displayFolder="" count="0" memberValueDatatype="5" unbalanced="0"/>
    <cacheHierarchy uniqueName="[all___data].[Date Joined (Year)]" caption="Date Joined (Year)" attribute="1" defaultMemberUniqueName="[all___data].[Date Joined (Year)].[All]" allUniqueName="[all___data].[Date Joined (Year)].[All]" dimensionUniqueName="[all___data]" displayFolder="" count="0" memberValueDatatype="130" unbalanced="0"/>
    <cacheHierarchy uniqueName="[all___data].[Date Joined (Quarter)]" caption="Date Joined (Quarter)" attribute="1" defaultMemberUniqueName="[all___data].[Date Joined (Quarter)].[All]" allUniqueName="[all___data].[Date Joined (Quarter)].[All]" dimensionUniqueName="[all___data]" displayFolder="" count="0" memberValueDatatype="130" unbalanced="0"/>
    <cacheHierarchy uniqueName="[all___data].[Date Joined (Month)]" caption="Date Joined (Month)" attribute="1" defaultMemberUniqueName="[all___data].[Date Joined (Month)].[All]" allUniqueName="[all___data].[Date Joined (Month)].[All]" dimensionUniqueName="[all___data]" displayFolder="" count="0" memberValueDatatype="130" unbalanced="0"/>
    <cacheHierarchy uniqueName="[all___data].[Date Joined (Month Index)]" caption="Date Joined (Month Index)" attribute="1" defaultMemberUniqueName="[all___data].[Date Joined (Month Index)].[All]" allUniqueName="[all___data].[Date Joined (Month Index)].[All]" dimensionUniqueName="[all___data]" displayFolder="" count="0" memberValueDatatype="20" unbalanced="0" hidden="1"/>
    <cacheHierarchy uniqueName="[Measures].[__XL_Count all___data]" caption="__XL_Count all___data" measure="1" displayFolder="" measureGroup="all___data" count="0" hidden="1"/>
    <cacheHierarchy uniqueName="[Measures].[__No measures defined]" caption="__No measures defined" measure="1" displayFolder="" count="0" hidden="1"/>
    <cacheHierarchy uniqueName="[Measures].[Count of Name]" caption="Count of Name" measure="1" displayFolder="" measureGroup="all___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all___data"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all___data"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all___data"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all___data"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all___data" count="0" oneField="1" hidden="1">
      <fieldsUsage count="1">
        <fieldUsage x="4"/>
      </fieldsUsage>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all___data" count="0" hidden="1">
      <extLst>
        <ext xmlns:x15="http://schemas.microsoft.com/office/spreadsheetml/2010/11/main" uri="{B97F6D7D-B522-45F9-BDA1-12C45D357490}">
          <x15:cacheHierarchy aggregatedColumn="8"/>
        </ext>
      </extLst>
    </cacheHierarchy>
  </cacheHierarchies>
  <kpis count="0"/>
  <dimensions count="2">
    <dimension name="all___data" uniqueName="[all___data]" caption="all___data"/>
    <dimension measure="1" name="Measures" uniqueName="[Measures]" caption="Measures"/>
  </dimensions>
  <measureGroups count="1">
    <measureGroup name="all___data" caption="all___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tanu barman" refreshedDate="45653.709935995372" backgroundQuery="1" createdVersion="8" refreshedVersion="8" minRefreshableVersion="3" recordCount="0" supportSubquery="1" supportAdvancedDrill="1" xr:uid="{E8AC4632-3693-4F49-93EA-E629DBA06C8C}">
  <cacheSource type="external" connectionId="4"/>
  <cacheFields count="3">
    <cacheField name="[all___data].[Date Joined (Month)].[Date Joined (Month)]" caption="Date Joined (Month)" numFmtId="0" hierarchy="11" level="1">
      <sharedItems count="8">
        <s v="May"/>
        <s v="Jun"/>
        <s v="Jul"/>
        <s v="Aug"/>
        <s v="Sep"/>
        <s v="Oct"/>
        <s v="Nov"/>
        <s v="Dec"/>
      </sharedItems>
    </cacheField>
    <cacheField name="[all___data].[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2">
    <cacheHierarchy uniqueName="[all___data].[Name]" caption="Name" attribute="1" defaultMemberUniqueName="[all___data].[Name].[All]" allUniqueName="[all___data].[Name].[All]" dimensionUniqueName="[all___data]" displayFolder="" count="0" memberValueDatatype="130" unbalanced="0"/>
    <cacheHierarchy uniqueName="[all___data].[Gender]" caption="Gender" attribute="1" defaultMemberUniqueName="[all___data].[Gender].[All]" allUniqueName="[all___data].[Gender].[All]" dimensionUniqueName="[all___data]" displayFolder="" count="0" memberValueDatatype="130" unbalanced="0"/>
    <cacheHierarchy uniqueName="[all___data].[Age]" caption="Age" attribute="1" defaultMemberUniqueName="[all___data].[Age].[All]" allUniqueName="[all___data].[Age].[All]" dimensionUniqueName="[all___data]" displayFolder="" count="0" memberValueDatatype="20" unbalanced="0"/>
    <cacheHierarchy uniqueName="[all___data].[Rating]" caption="Rating" attribute="1" defaultMemberUniqueName="[all___data].[Rating].[All]" allUniqueName="[all___data].[Rating].[All]" dimensionUniqueName="[all___data]" displayFolder="" count="0" memberValueDatatype="130" unbalanced="0"/>
    <cacheHierarchy uniqueName="[all___data].[Date Joined]" caption="Date Joined" attribute="1" time="1" defaultMemberUniqueName="[all___data].[Date Joined].[All]" allUniqueName="[all___data].[Date Joined].[All]" dimensionUniqueName="[all___data]" displayFolder="" count="2" memberValueDatatype="7" unbalanced="0"/>
    <cacheHierarchy uniqueName="[all___data].[Department]" caption="Department" attribute="1" defaultMemberUniqueName="[all___data].[Department].[All]" allUniqueName="[all___data].[Department].[All]" dimensionUniqueName="[all___data]" displayFolder="" count="0" memberValueDatatype="130" unbalanced="0"/>
    <cacheHierarchy uniqueName="[all___data].[Salary]" caption="Salary" attribute="1" defaultMemberUniqueName="[all___data].[Salary].[All]" allUniqueName="[all___data].[Salary].[All]" dimensionUniqueName="[all___data]" displayFolder="" count="0" memberValueDatatype="20" unbalanced="0"/>
    <cacheHierarchy uniqueName="[all___data].[Country]" caption="Country" attribute="1" defaultMemberUniqueName="[all___data].[Country].[All]" allUniqueName="[all___data].[Country].[All]" dimensionUniqueName="[all___data]" displayFolder="" count="0" memberValueDatatype="130" unbalanced="0"/>
    <cacheHierarchy uniqueName="[all___data].[TENURE]" caption="TENURE" attribute="1" defaultMemberUniqueName="[all___data].[TENURE].[All]" allUniqueName="[all___data].[TENURE].[All]" dimensionUniqueName="[all___data]" displayFolder="" count="0" memberValueDatatype="5" unbalanced="0"/>
    <cacheHierarchy uniqueName="[all___data].[Date Joined (Year)]" caption="Date Joined (Year)" attribute="1" defaultMemberUniqueName="[all___data].[Date Joined (Year)].[All]" allUniqueName="[all___data].[Date Joined (Year)].[All]" dimensionUniqueName="[all___data]" displayFolder="" count="2" memberValueDatatype="130" unbalanced="0">
      <fieldsUsage count="2">
        <fieldUsage x="-1"/>
        <fieldUsage x="1"/>
      </fieldsUsage>
    </cacheHierarchy>
    <cacheHierarchy uniqueName="[all___data].[Date Joined (Quarter)]" caption="Date Joined (Quarter)" attribute="1" defaultMemberUniqueName="[all___data].[Date Joined (Quarter)].[All]" allUniqueName="[all___data].[Date Joined (Quarter)].[All]" dimensionUniqueName="[all___data]" displayFolder="" count="2" memberValueDatatype="130" unbalanced="0"/>
    <cacheHierarchy uniqueName="[all___data].[Date Joined (Month)]" caption="Date Joined (Month)" attribute="1" defaultMemberUniqueName="[all___data].[Date Joined (Month)].[All]" allUniqueName="[all___data].[Date Joined (Month)].[All]" dimensionUniqueName="[all___data]" displayFolder="" count="2" memberValueDatatype="130" unbalanced="0">
      <fieldsUsage count="2">
        <fieldUsage x="-1"/>
        <fieldUsage x="0"/>
      </fieldsUsage>
    </cacheHierarchy>
    <cacheHierarchy uniqueName="[all___data].[Date Joined (Month Index)]" caption="Date Joined (Month Index)" attribute="1" defaultMemberUniqueName="[all___data].[Date Joined (Month Index)].[All]" allUniqueName="[all___data].[Date Joined (Month Index)].[All]" dimensionUniqueName="[all___data]" displayFolder="" count="0" memberValueDatatype="20" unbalanced="0" hidden="1"/>
    <cacheHierarchy uniqueName="[Measures].[__XL_Count all___data]" caption="__XL_Count all___data" measure="1" displayFolder="" measureGroup="all___data" count="0" hidden="1"/>
    <cacheHierarchy uniqueName="[Measures].[__No measures defined]" caption="__No measures defined" measure="1" displayFolder="" count="0" hidden="1"/>
    <cacheHierarchy uniqueName="[Measures].[Count of Name]" caption="Count of Name" measure="1" displayFolder="" measureGroup="all___data"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all___data"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all___data"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all___data"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all___data"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all___data"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all___data" count="0" hidden="1">
      <extLst>
        <ext xmlns:x15="http://schemas.microsoft.com/office/spreadsheetml/2010/11/main" uri="{B97F6D7D-B522-45F9-BDA1-12C45D357490}">
          <x15:cacheHierarchy aggregatedColumn="8"/>
        </ext>
      </extLst>
    </cacheHierarchy>
  </cacheHierarchies>
  <kpis count="0"/>
  <dimensions count="2">
    <dimension name="all___data" uniqueName="[all___data]" caption="all___data"/>
    <dimension measure="1" name="Measures" uniqueName="[Measures]" caption="Measures"/>
  </dimensions>
  <measureGroups count="1">
    <measureGroup name="all___data" caption="all___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tanu barman" refreshedDate="45653.708454513886" backgroundQuery="1" createdVersion="3" refreshedVersion="8" minRefreshableVersion="3" recordCount="0" supportSubquery="1" supportAdvancedDrill="1" xr:uid="{DB1ECD4F-2218-46BF-84F0-4C1FACB8A3A2}">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all___data].[Name]" caption="Name" attribute="1" defaultMemberUniqueName="[all___data].[Name].[All]" allUniqueName="[all___data].[Name].[All]" dimensionUniqueName="[all___data]" displayFolder="" count="0" memberValueDatatype="130" unbalanced="0"/>
    <cacheHierarchy uniqueName="[all___data].[Gender]" caption="Gender" attribute="1" defaultMemberUniqueName="[all___data].[Gender].[All]" allUniqueName="[all___data].[Gender].[All]" dimensionUniqueName="[all___data]" displayFolder="" count="0" memberValueDatatype="130" unbalanced="0"/>
    <cacheHierarchy uniqueName="[all___data].[Age]" caption="Age" attribute="1" defaultMemberUniqueName="[all___data].[Age].[All]" allUniqueName="[all___data].[Age].[All]" dimensionUniqueName="[all___data]" displayFolder="" count="0" memberValueDatatype="20" unbalanced="0"/>
    <cacheHierarchy uniqueName="[all___data].[Rating]" caption="Rating" attribute="1" defaultMemberUniqueName="[all___data].[Rating].[All]" allUniqueName="[all___data].[Rating].[All]" dimensionUniqueName="[all___data]" displayFolder="" count="0" memberValueDatatype="130" unbalanced="0"/>
    <cacheHierarchy uniqueName="[all___data].[Date Joined]" caption="Date Joined" attribute="1" time="1" defaultMemberUniqueName="[all___data].[Date Joined].[All]" allUniqueName="[all___data].[Date Joined].[All]" dimensionUniqueName="[all___data]" displayFolder="" count="0" memberValueDatatype="7" unbalanced="0"/>
    <cacheHierarchy uniqueName="[all___data].[Department]" caption="Department" attribute="1" defaultMemberUniqueName="[all___data].[Department].[All]" allUniqueName="[all___data].[Department].[All]" dimensionUniqueName="[all___data]" displayFolder="" count="0" memberValueDatatype="130" unbalanced="0"/>
    <cacheHierarchy uniqueName="[all___data].[Salary]" caption="Salary" attribute="1" defaultMemberUniqueName="[all___data].[Salary].[All]" allUniqueName="[all___data].[Salary].[All]" dimensionUniqueName="[all___data]" displayFolder="" count="0" memberValueDatatype="20" unbalanced="0"/>
    <cacheHierarchy uniqueName="[all___data].[Country]" caption="Country" attribute="1" defaultMemberUniqueName="[all___data].[Country].[All]" allUniqueName="[all___data].[Country].[All]" dimensionUniqueName="[all___data]" displayFolder="" count="2" memberValueDatatype="130" unbalanced="0"/>
    <cacheHierarchy uniqueName="[all___data].[TENURE]" caption="TENURE" attribute="1" defaultMemberUniqueName="[all___data].[TENURE].[All]" allUniqueName="[all___data].[TENURE].[All]" dimensionUniqueName="[all___data]" displayFolder="" count="0" memberValueDatatype="5" unbalanced="0"/>
    <cacheHierarchy uniqueName="[all___data].[Date Joined (Year)]" caption="Date Joined (Year)" attribute="1" defaultMemberUniqueName="[all___data].[Date Joined (Year)].[All]" allUniqueName="[all___data].[Date Joined (Year)].[All]" dimensionUniqueName="[all___data]" displayFolder="" count="0" memberValueDatatype="130" unbalanced="0"/>
    <cacheHierarchy uniqueName="[all___data].[Date Joined (Quarter)]" caption="Date Joined (Quarter)" attribute="1" defaultMemberUniqueName="[all___data].[Date Joined (Quarter)].[All]" allUniqueName="[all___data].[Date Joined (Quarter)].[All]" dimensionUniqueName="[all___data]" displayFolder="" count="0" memberValueDatatype="130" unbalanced="0"/>
    <cacheHierarchy uniqueName="[all___data].[Date Joined (Month)]" caption="Date Joined (Month)" attribute="1" defaultMemberUniqueName="[all___data].[Date Joined (Month)].[All]" allUniqueName="[all___data].[Date Joined (Month)].[All]" dimensionUniqueName="[all___data]" displayFolder="" count="0" memberValueDatatype="130" unbalanced="0"/>
    <cacheHierarchy uniqueName="[all___data].[Date Joined (Month Index)]" caption="Date Joined (Month Index)" attribute="1" defaultMemberUniqueName="[all___data].[Date Joined (Month Index)].[All]" allUniqueName="[all___data].[Date Joined (Month Index)].[All]" dimensionUniqueName="[all___data]" displayFolder="" count="0" memberValueDatatype="20" unbalanced="0" hidden="1"/>
    <cacheHierarchy uniqueName="[Measures].[__XL_Count all___data]" caption="__XL_Count all___data" measure="1" displayFolder="" measureGroup="all___data" count="0" hidden="1"/>
    <cacheHierarchy uniqueName="[Measures].[__No measures defined]" caption="__No measures defined" measure="1" displayFolder="" count="0" hidden="1"/>
    <cacheHierarchy uniqueName="[Measures].[Count of Name]" caption="Count of Name" measure="1" displayFolder="" measureGroup="all___data"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all___data"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all___data"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all___data"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all___data"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all___data"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all___data"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44622662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B463B1-D508-4350-BEB0-34783DA34131}" name="PivotTable1" cacheId="1"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8"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3">
    <i>
      <x/>
    </i>
    <i>
      <x v="1"/>
    </i>
    <i t="grand">
      <x/>
    </i>
  </colItems>
  <dataFields count="4">
    <dataField name="Count of Name" fld="1" subtotal="count" baseField="0" baseItem="0"/>
    <dataField name="Average of Age" fld="2" subtotal="average" baseField="0" baseItem="0" numFmtId="164"/>
    <dataField name="Average of Salary" fld="3" subtotal="average" baseField="0" baseItem="0"/>
    <dataField name="Sum of TENURE" fld="4" baseField="0" baseItem="0"/>
  </dataFields>
  <formats count="13">
    <format dxfId="28">
      <pivotArea collapsedLevelsAreSubtotals="1" fieldPosition="0">
        <references count="1">
          <reference field="4294967294" count="1">
            <x v="3"/>
          </reference>
        </references>
      </pivotArea>
    </format>
    <format dxfId="27">
      <pivotArea collapsedLevelsAreSubtotals="1" fieldPosition="0">
        <references count="1">
          <reference field="4294967294" count="1">
            <x v="2"/>
          </reference>
        </references>
      </pivotArea>
    </format>
    <format dxfId="26">
      <pivotArea outline="0" collapsedLevelsAreSubtotals="1" fieldPosition="0"/>
    </format>
    <format dxfId="25">
      <pivotArea dataOnly="0" labelOnly="1" outline="0" fieldPosition="0">
        <references count="1">
          <reference field="4294967294" count="4">
            <x v="0"/>
            <x v="1"/>
            <x v="2"/>
            <x v="3"/>
          </reference>
        </references>
      </pivotArea>
    </format>
    <format dxfId="24">
      <pivotArea type="all" dataOnly="0" outline="0" fieldPosition="0"/>
    </format>
    <format dxfId="23">
      <pivotArea outline="0" collapsedLevelsAreSubtotals="1" fieldPosition="0"/>
    </format>
    <format dxfId="22">
      <pivotArea type="origin" dataOnly="0" labelOnly="1" outline="0" fieldPosition="0"/>
    </format>
    <format dxfId="21">
      <pivotArea field="0" type="button" dataOnly="0" labelOnly="1" outline="0" axis="axisCol" fieldPosition="0"/>
    </format>
    <format dxfId="20">
      <pivotArea type="topRight" dataOnly="0" labelOnly="1" outline="0" fieldPosition="0"/>
    </format>
    <format dxfId="19">
      <pivotArea field="-2" type="button" dataOnly="0" labelOnly="1" outline="0" axis="axisRow" fieldPosition="0"/>
    </format>
    <format dxfId="18">
      <pivotArea dataOnly="0" labelOnly="1" outline="0" fieldPosition="0">
        <references count="1">
          <reference field="4294967294" count="4">
            <x v="0"/>
            <x v="1"/>
            <x v="2"/>
            <x v="3"/>
          </reference>
        </references>
      </pivotArea>
    </format>
    <format dxfId="17">
      <pivotArea dataOnly="0" labelOnly="1" fieldPosition="0">
        <references count="1">
          <reference field="0" count="0"/>
        </references>
      </pivotArea>
    </format>
    <format dxfId="16">
      <pivotArea dataOnly="0" labelOnly="1" grandCol="1" outline="0" fieldPosition="0"/>
    </format>
  </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all___data].[Country].&amp;[IND]"/>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Age"/>
    <pivotHierarchy dragToData="1"/>
    <pivotHierarchy dragToData="1" caption="Average of Salary"/>
    <pivotHierarchy dragToData="1" caption="Sum of TENURE"/>
    <pivotHierarchy dragToData="1" caption="Average of TENURE"/>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SCIENCE.xlsx!all___data">
        <x15:activeTabTopLevelEntity name="[all__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27528D-E5E5-43D4-9F8F-E080237D8B9E}" name="PivotTable5"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E3:G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8"/>
  </dataFields>
  <formats count="1">
    <format dxfId="15">
      <pivotArea collapsedLevelsAreSubtotals="1" fieldPosition="0">
        <references count="2">
          <reference field="4294967294" count="1" selected="0">
            <x v="1"/>
          </reference>
          <reference field="0" count="0"/>
        </references>
      </pivotArea>
    </format>
  </formats>
  <conditionalFormats count="1">
    <conditionalFormat priority="1">
      <pivotAreas count="1">
        <pivotArea type="data" collapsedLevelsAreSubtotals="1" fieldPosition="0">
          <references count="2">
            <reference field="4294967294" count="1" selected="0">
              <x v="1"/>
            </reference>
            <reference field="0" count="5">
              <x v="0"/>
              <x v="1"/>
              <x v="2"/>
              <x v="3"/>
              <x v="4"/>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lary"/>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ll__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E8F3C4-DF37-4750-B2D3-B5449DFBA55D}"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6" firstHeaderRow="1" firstDataRow="1" firstDataCol="1"/>
  <pivotFields count="3">
    <pivotField axis="axisRow" allDrilled="1" subtotalTop="0" showAll="0" dataSourceSort="1" defaultSubtotal="0" defaultAttributeDrillState="1">
      <items count="8">
        <item x="0"/>
        <item x="1"/>
        <item x="2"/>
        <item x="3"/>
        <item x="4"/>
        <item x="5"/>
        <item x="6"/>
        <item x="7"/>
      </items>
    </pivotField>
    <pivotField axis="axisRow" allDrilled="1" subtotalTop="0" showAll="0" dataSourceSort="1" defaultSubtotal="0">
      <items count="4">
        <item x="0" e="0"/>
        <item x="1" e="0"/>
        <item x="2" e="0"/>
        <item x="3" e="0"/>
      </items>
    </pivotField>
    <pivotField dataField="1" subtotalTop="0" showAll="0" defaultSubtotal="0"/>
  </pivotFields>
  <rowFields count="2">
    <field x="1"/>
    <field x="0"/>
  </rowFields>
  <rowItems count="5">
    <i>
      <x/>
    </i>
    <i>
      <x v="1"/>
    </i>
    <i>
      <x v="2"/>
    </i>
    <i>
      <x v="3"/>
    </i>
    <i t="grand">
      <x/>
    </i>
  </rowItems>
  <colItems count="1">
    <i/>
  </colItems>
  <dataFields count="1">
    <dataField name="Count of Name" fld="2" subtotal="count" baseField="0" baseItem="0"/>
  </dataFields>
  <chartFormats count="1">
    <chartFormat chart="0"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ll___data]"/>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5B77FDF0-BC96-4BDE-AC36-98761EE829C8}" autoFormatId="16" applyNumberFormats="0" applyBorderFormats="0" applyFontFormats="0" applyPatternFormats="0" applyAlignmentFormats="0" applyWidthHeightFormats="0">
  <queryTableRefresh nextId="9">
    <queryTableFields count="8">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A9BB804C-2E2C-4F11-A32A-BE4302D4A969}" autoFormatId="16" applyNumberFormats="0" applyBorderFormats="0" applyFontFormats="0" applyPatternFormats="0" applyAlignmentFormats="0" applyWidthHeightFormats="0">
  <queryTableRefresh nextId="9">
    <queryTableFields count="8">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E3018EE0-C7EC-4724-872B-29E604492370}" autoFormatId="16" applyNumberFormats="0" applyBorderFormats="0" applyFontFormats="0" applyPatternFormats="0" applyAlignmentFormats="0" applyWidthHeightFormats="0">
  <queryTableRefresh nextId="13" unboundColumnsRight="2">
    <queryTableFields count="10">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10" dataBound="0" tableColumnId="9"/>
      <queryTableField id="11" dataBound="0"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7D3CFEC-FA19-4898-96D7-48C9571FA395}" sourceName="[all___data].[Country]">
  <pivotTables>
    <pivotTable tabId="5" name="PivotTable1"/>
  </pivotTables>
  <data>
    <olap pivotCacheId="1446226622">
      <levels count="2">
        <level uniqueName="[all___data].[Country].[(All)]" sourceCaption="(All)" count="0"/>
        <level uniqueName="[all___data].[Country].[Country]" sourceCaption="Country" count="2">
          <ranges>
            <range startItem="0">
              <i n="[all___data].[Country].&amp;[IND]" c="IND"/>
              <i n="[all___data].[Country].&amp;[NZ]" c="NZ"/>
            </range>
          </ranges>
        </level>
      </levels>
      <selections count="1">
        <selection n="[all___data].[Country].&amp;[IND]"/>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4E12F31E-E8AB-407B-9216-E785F41391E2}" cache="Slicer_Country" caption="Country" level="1" style="SlicerStyleLight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EBC85A-E58D-450F-8C7F-547661E8B028}" name="nz__staff" displayName="nz__staff" ref="A1:H92" tableType="queryTable" totalsRowShown="0">
  <autoFilter ref="A1:H92" xr:uid="{25EBC85A-E58D-450F-8C7F-547661E8B028}"/>
  <tableColumns count="8">
    <tableColumn id="1" xr3:uid="{CFC43206-0457-40D2-A9D8-85F4710EC2C6}" uniqueName="1" name="Name" queryTableFieldId="1" dataDxfId="37"/>
    <tableColumn id="2" xr3:uid="{DC56D4A7-0796-44AB-8771-87A4000833B2}" uniqueName="2" name="Gender" queryTableFieldId="2" dataDxfId="36"/>
    <tableColumn id="3" xr3:uid="{82C93B9F-3C74-440D-8D00-E4BB7430FBC7}" uniqueName="3" name="Department" queryTableFieldId="3" dataDxfId="35"/>
    <tableColumn id="4" xr3:uid="{F650AAF4-53A8-47C6-B8C1-F2FD49250776}" uniqueName="4" name="Age" queryTableFieldId="4"/>
    <tableColumn id="5" xr3:uid="{4D278C29-C9E7-40A7-8CE2-6A2EE096D3BA}" uniqueName="5" name="Date Joined" queryTableFieldId="5"/>
    <tableColumn id="6" xr3:uid="{8BED2909-B4ED-4DD0-8AE0-AD16C3447F53}" uniqueName="6" name="Salary" queryTableFieldId="6"/>
    <tableColumn id="7" xr3:uid="{82FEE4A4-AE80-4C19-96B4-68908DBDFF2D}" uniqueName="7" name="Rating" queryTableFieldId="7" dataDxfId="34"/>
    <tableColumn id="8" xr3:uid="{792B3BAE-47F1-44AB-A066-DEB96092DACA}" uniqueName="8" name="country" queryTableFieldId="8"/>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AACD8EC-157B-4465-B128-ABF8167BB92D}" name="India__Staff" displayName="India__Staff" ref="A1:H113" tableType="queryTable" totalsRowShown="0">
  <autoFilter ref="A1:H113" xr:uid="{6AACD8EC-157B-4465-B128-ABF8167BB92D}"/>
  <tableColumns count="8">
    <tableColumn id="1" xr3:uid="{B7860FC9-477D-4670-83E4-EF00DA468E63}" uniqueName="1" name="Name" queryTableFieldId="1" dataDxfId="33"/>
    <tableColumn id="2" xr3:uid="{BC655583-193E-469A-A09B-5BB4B679EAED}" uniqueName="2" name="Gender" queryTableFieldId="2" dataDxfId="32"/>
    <tableColumn id="3" xr3:uid="{E052DF66-1537-4113-9849-BD79350617A0}" uniqueName="3" name="Age" queryTableFieldId="3"/>
    <tableColumn id="4" xr3:uid="{096ADA41-9D9A-4251-8870-F718BF99384B}" uniqueName="4" name="Rating" queryTableFieldId="4" dataDxfId="31"/>
    <tableColumn id="5" xr3:uid="{15BD1CA6-5BAD-4B5C-BF5E-E7EA51FED4A9}" uniqueName="5" name="Date Joined" queryTableFieldId="5" dataDxfId="30"/>
    <tableColumn id="6" xr3:uid="{D61A48E7-7CDE-4D57-9136-D31B513EEA75}" uniqueName="6" name="Department" queryTableFieldId="6" dataDxfId="29"/>
    <tableColumn id="7" xr3:uid="{F914DD4F-1D27-4504-AAF3-C56A65AE3184}" uniqueName="7" name="Salary" queryTableFieldId="7"/>
    <tableColumn id="8" xr3:uid="{B15E7159-C7AC-4218-AFCD-00E072235BA8}" uniqueName="8" name="Country" queryTableFieldId="8"/>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F8A80C-DB4F-4FEC-9C57-3947FE8B623B}" name="all___data" displayName="all___data" ref="A1:J204" tableType="queryTable" totalsRowShown="0" headerRowDxfId="14" dataDxfId="12" headerRowBorderDxfId="13" tableBorderDxfId="11" totalsRowBorderDxfId="10">
  <autoFilter ref="A1:J204" xr:uid="{5FF8A80C-DB4F-4FEC-9C57-3947FE8B623B}"/>
  <tableColumns count="10">
    <tableColumn id="1" xr3:uid="{9135E32A-A7DE-4EFD-8BBD-105D7053033D}" uniqueName="1" name="Name" queryTableFieldId="1" dataDxfId="9"/>
    <tableColumn id="2" xr3:uid="{4ECECD91-85ED-4B0D-8A49-80F641B62245}" uniqueName="2" name="Gender" queryTableFieldId="2" dataDxfId="8"/>
    <tableColumn id="3" xr3:uid="{74B683AD-2256-40BC-A42F-0A33A1A10ED6}" uniqueName="3" name="Age" queryTableFieldId="3" dataDxfId="7"/>
    <tableColumn id="4" xr3:uid="{2B9D193B-21FC-43B9-8A62-FF9E11796576}" uniqueName="4" name="Rating" queryTableFieldId="4" dataDxfId="6"/>
    <tableColumn id="5" xr3:uid="{7BC8A00A-88F9-45F3-AC8D-CB81607D73B3}" uniqueName="5" name="Date Joined" queryTableFieldId="5" dataDxfId="5"/>
    <tableColumn id="6" xr3:uid="{82909EF7-FDC8-4CB9-9E0D-0CACDF88DD01}" uniqueName="6" name="Department" queryTableFieldId="6" dataDxfId="4"/>
    <tableColumn id="7" xr3:uid="{C32BF4AC-0A5B-4DE4-9694-1E477EBC0A8E}" uniqueName="7" name="Salary" queryTableFieldId="7" dataDxfId="3"/>
    <tableColumn id="8" xr3:uid="{591B9FA9-0181-463C-967C-F86F3424281E}" uniqueName="8" name="Country" queryTableFieldId="8" dataDxfId="2"/>
    <tableColumn id="9" xr3:uid="{138B82AB-A570-4345-829C-01AADC51722A}" uniqueName="9" name="TENURE" queryTableFieldId="10" dataDxfId="1">
      <calculatedColumnFormula>(TODAY()-all___data[[#This Row],[Date Joined]])/365</calculatedColumnFormula>
    </tableColumn>
    <tableColumn id="10" xr3:uid="{48B05A63-E1EF-4ECA-8935-C4FD992B696A}" uniqueName="10" name="Bonus" queryTableFieldId="11" dataDxfId="0">
      <calculatedColumnFormula>ROUNDUP(IF(all___data[[#This Row],[TENURE]]&gt;2,3%,2%)*all___data[[#This Row],[Salary]],0)</calculatedColumnFormula>
    </tableColumn>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75D89-FC6E-4BD6-A810-E8FAEF1ABBB9}">
  <dimension ref="A1:H16"/>
  <sheetViews>
    <sheetView workbookViewId="0">
      <selection activeCell="B15" sqref="B15:C15"/>
    </sheetView>
  </sheetViews>
  <sheetFormatPr defaultRowHeight="14.4" x14ac:dyDescent="0.3"/>
  <cols>
    <col min="2" max="2" width="10.88671875" customWidth="1"/>
    <col min="3" max="3" width="50" customWidth="1"/>
    <col min="7" max="7" width="8.88671875" customWidth="1"/>
  </cols>
  <sheetData>
    <row r="1" spans="1:8" ht="14.4" customHeight="1" x14ac:dyDescent="0.3">
      <c r="A1" s="67"/>
      <c r="B1" s="67"/>
      <c r="C1" s="67"/>
      <c r="D1" s="62"/>
      <c r="E1" s="62"/>
      <c r="F1" s="62"/>
    </row>
    <row r="2" spans="1:8" ht="14.4" customHeight="1" x14ac:dyDescent="0.3">
      <c r="A2" s="67"/>
      <c r="B2" s="67"/>
      <c r="C2" s="67"/>
      <c r="D2" s="62"/>
      <c r="E2" s="62"/>
      <c r="F2" s="62"/>
    </row>
    <row r="4" spans="1:8" ht="16.8" customHeight="1" x14ac:dyDescent="0.3">
      <c r="A4" s="66"/>
      <c r="B4" s="66"/>
      <c r="C4" s="63" t="s">
        <v>230</v>
      </c>
      <c r="D4" s="67"/>
      <c r="E4" s="67"/>
    </row>
    <row r="5" spans="1:8" ht="15" customHeight="1" x14ac:dyDescent="0.3">
      <c r="A5" t="s">
        <v>220</v>
      </c>
      <c r="C5" s="67"/>
      <c r="D5" s="67"/>
      <c r="E5" s="67"/>
    </row>
    <row r="6" spans="1:8" ht="15.6" x14ac:dyDescent="0.3">
      <c r="A6" s="65">
        <v>1</v>
      </c>
      <c r="B6" s="73" t="s">
        <v>235</v>
      </c>
      <c r="C6" s="73"/>
    </row>
    <row r="7" spans="1:8" ht="15.6" x14ac:dyDescent="0.3">
      <c r="A7" s="65">
        <v>2</v>
      </c>
      <c r="B7" s="73" t="s">
        <v>236</v>
      </c>
      <c r="C7" s="73"/>
    </row>
    <row r="8" spans="1:8" ht="15.6" x14ac:dyDescent="0.3">
      <c r="A8" s="65">
        <v>3</v>
      </c>
      <c r="B8" s="73" t="s">
        <v>238</v>
      </c>
      <c r="C8" s="73"/>
    </row>
    <row r="9" spans="1:8" ht="15.6" x14ac:dyDescent="0.3">
      <c r="A9" s="65">
        <v>4</v>
      </c>
      <c r="B9" s="73" t="s">
        <v>239</v>
      </c>
      <c r="C9" s="73"/>
    </row>
    <row r="10" spans="1:8" ht="15.6" x14ac:dyDescent="0.3">
      <c r="A10" s="65">
        <v>5</v>
      </c>
      <c r="B10" s="73" t="s">
        <v>237</v>
      </c>
      <c r="C10" s="73"/>
    </row>
    <row r="11" spans="1:8" x14ac:dyDescent="0.3">
      <c r="C11" s="61"/>
      <c r="H11" t="s">
        <v>240</v>
      </c>
    </row>
    <row r="12" spans="1:8" ht="23.4" x14ac:dyDescent="0.45">
      <c r="A12" s="2"/>
      <c r="B12" s="64"/>
      <c r="C12" s="68" t="s">
        <v>231</v>
      </c>
    </row>
    <row r="13" spans="1:8" ht="15.6" x14ac:dyDescent="0.3">
      <c r="A13">
        <v>1</v>
      </c>
      <c r="B13" s="78" t="s">
        <v>241</v>
      </c>
      <c r="C13" s="78"/>
    </row>
    <row r="14" spans="1:8" ht="15.6" x14ac:dyDescent="0.3">
      <c r="A14">
        <v>2</v>
      </c>
      <c r="B14" s="74" t="s">
        <v>232</v>
      </c>
      <c r="C14" s="74"/>
    </row>
    <row r="15" spans="1:8" ht="15.6" x14ac:dyDescent="0.3">
      <c r="A15">
        <v>3</v>
      </c>
      <c r="B15" s="74" t="s">
        <v>233</v>
      </c>
      <c r="C15" s="75"/>
    </row>
    <row r="16" spans="1:8" ht="15.6" x14ac:dyDescent="0.3">
      <c r="A16">
        <v>4</v>
      </c>
      <c r="B16" s="76" t="s">
        <v>234</v>
      </c>
      <c r="C16" s="77"/>
    </row>
  </sheetData>
  <mergeCells count="9">
    <mergeCell ref="B8:C8"/>
    <mergeCell ref="B15:C15"/>
    <mergeCell ref="B16:C16"/>
    <mergeCell ref="B6:C6"/>
    <mergeCell ref="B7:C7"/>
    <mergeCell ref="B9:C9"/>
    <mergeCell ref="B14:C14"/>
    <mergeCell ref="B13:C13"/>
    <mergeCell ref="B10: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F2FF-D6AE-4736-BAC5-579C5FD231E9}">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70024-FFBA-4282-B69D-933F87FA8DC6}">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1D69D-F5B8-46B0-8CB2-D560FC34B4B7}">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5E4EB-BBCC-4FC5-A697-ED5371A79616}">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17F0A-31FF-4034-BA15-C7450D047CF9}">
  <sheetPr>
    <tabColor rgb="FF00B050"/>
  </sheetPr>
  <dimension ref="A1:H92"/>
  <sheetViews>
    <sheetView workbookViewId="0">
      <selection sqref="A1:H92"/>
    </sheetView>
  </sheetViews>
  <sheetFormatPr defaultRowHeight="14.4" x14ac:dyDescent="0.3"/>
  <cols>
    <col min="1" max="1" width="19.6640625" bestFit="1" customWidth="1"/>
    <col min="2" max="2" width="9.33203125" bestFit="1" customWidth="1"/>
    <col min="3" max="3" width="13.33203125" bestFit="1" customWidth="1"/>
    <col min="4" max="4" width="6.44140625" bestFit="1" customWidth="1"/>
    <col min="5" max="5" width="13" bestFit="1" customWidth="1"/>
    <col min="6" max="6" width="8.33203125" bestFit="1" customWidth="1"/>
    <col min="7" max="7" width="13.109375" bestFit="1" customWidth="1"/>
    <col min="8" max="8" width="9.77734375" bestFit="1" customWidth="1"/>
  </cols>
  <sheetData>
    <row r="1" spans="1:8" x14ac:dyDescent="0.3">
      <c r="A1" t="s">
        <v>0</v>
      </c>
      <c r="B1" t="s">
        <v>1</v>
      </c>
      <c r="C1" t="s">
        <v>5</v>
      </c>
      <c r="D1" t="s">
        <v>2</v>
      </c>
      <c r="E1" t="s">
        <v>4</v>
      </c>
      <c r="F1" t="s">
        <v>6</v>
      </c>
      <c r="G1" t="s">
        <v>3</v>
      </c>
      <c r="H1" t="s">
        <v>8</v>
      </c>
    </row>
    <row r="2" spans="1:8" x14ac:dyDescent="0.3">
      <c r="A2" t="s">
        <v>115</v>
      </c>
      <c r="B2" t="s">
        <v>10</v>
      </c>
      <c r="C2" t="s">
        <v>26</v>
      </c>
      <c r="D2">
        <v>22</v>
      </c>
      <c r="E2">
        <v>44446</v>
      </c>
      <c r="F2">
        <v>112780</v>
      </c>
      <c r="G2" t="s">
        <v>16</v>
      </c>
      <c r="H2" t="s">
        <v>116</v>
      </c>
    </row>
    <row r="3" spans="1:8" x14ac:dyDescent="0.3">
      <c r="A3" t="s">
        <v>117</v>
      </c>
      <c r="B3" t="s">
        <v>10</v>
      </c>
      <c r="C3" t="s">
        <v>18</v>
      </c>
      <c r="D3">
        <v>46</v>
      </c>
      <c r="E3">
        <v>44758</v>
      </c>
      <c r="F3">
        <v>70610</v>
      </c>
      <c r="G3" t="s">
        <v>11</v>
      </c>
      <c r="H3" t="s">
        <v>116</v>
      </c>
    </row>
    <row r="4" spans="1:8" x14ac:dyDescent="0.3">
      <c r="A4" t="s">
        <v>118</v>
      </c>
      <c r="B4" t="s">
        <v>15</v>
      </c>
      <c r="C4" t="s">
        <v>26</v>
      </c>
      <c r="D4">
        <v>28</v>
      </c>
      <c r="E4">
        <v>44357</v>
      </c>
      <c r="F4">
        <v>53240</v>
      </c>
      <c r="G4" t="s">
        <v>11</v>
      </c>
      <c r="H4" t="s">
        <v>116</v>
      </c>
    </row>
    <row r="5" spans="1:8" x14ac:dyDescent="0.3">
      <c r="A5" t="s">
        <v>119</v>
      </c>
      <c r="B5" t="s">
        <v>22</v>
      </c>
      <c r="C5" t="s">
        <v>24</v>
      </c>
      <c r="D5">
        <v>37</v>
      </c>
      <c r="E5">
        <v>44146</v>
      </c>
      <c r="F5">
        <v>115440</v>
      </c>
      <c r="G5" t="s">
        <v>23</v>
      </c>
      <c r="H5" t="s">
        <v>116</v>
      </c>
    </row>
    <row r="6" spans="1:8" x14ac:dyDescent="0.3">
      <c r="A6" t="s">
        <v>120</v>
      </c>
      <c r="B6" t="s">
        <v>10</v>
      </c>
      <c r="C6" t="s">
        <v>26</v>
      </c>
      <c r="D6">
        <v>32</v>
      </c>
      <c r="E6">
        <v>44465</v>
      </c>
      <c r="F6">
        <v>53540</v>
      </c>
      <c r="G6" t="s">
        <v>11</v>
      </c>
      <c r="H6" t="s">
        <v>116</v>
      </c>
    </row>
    <row r="7" spans="1:8" x14ac:dyDescent="0.3">
      <c r="A7" t="s">
        <v>121</v>
      </c>
      <c r="B7" t="s">
        <v>15</v>
      </c>
      <c r="C7" t="s">
        <v>18</v>
      </c>
      <c r="D7">
        <v>30</v>
      </c>
      <c r="E7">
        <v>44861</v>
      </c>
      <c r="F7">
        <v>112570</v>
      </c>
      <c r="G7" t="s">
        <v>11</v>
      </c>
      <c r="H7" t="s">
        <v>116</v>
      </c>
    </row>
    <row r="8" spans="1:8" x14ac:dyDescent="0.3">
      <c r="A8" t="s">
        <v>122</v>
      </c>
      <c r="B8" t="s">
        <v>10</v>
      </c>
      <c r="C8" t="s">
        <v>18</v>
      </c>
      <c r="D8">
        <v>33</v>
      </c>
      <c r="E8">
        <v>44701</v>
      </c>
      <c r="F8">
        <v>48530</v>
      </c>
      <c r="G8" t="s">
        <v>16</v>
      </c>
      <c r="H8" t="s">
        <v>116</v>
      </c>
    </row>
    <row r="9" spans="1:8" x14ac:dyDescent="0.3">
      <c r="A9" t="s">
        <v>123</v>
      </c>
      <c r="B9" t="s">
        <v>15</v>
      </c>
      <c r="C9" t="s">
        <v>12</v>
      </c>
      <c r="D9">
        <v>24</v>
      </c>
      <c r="E9">
        <v>44148</v>
      </c>
      <c r="F9">
        <v>62780</v>
      </c>
      <c r="G9" t="s">
        <v>11</v>
      </c>
      <c r="H9" t="s">
        <v>116</v>
      </c>
    </row>
    <row r="10" spans="1:8" x14ac:dyDescent="0.3">
      <c r="A10" t="s">
        <v>124</v>
      </c>
      <c r="B10" t="s">
        <v>10</v>
      </c>
      <c r="C10" t="s">
        <v>12</v>
      </c>
      <c r="D10">
        <v>33</v>
      </c>
      <c r="E10">
        <v>44509</v>
      </c>
      <c r="F10">
        <v>53870</v>
      </c>
      <c r="G10" t="s">
        <v>11</v>
      </c>
      <c r="H10" t="s">
        <v>116</v>
      </c>
    </row>
    <row r="11" spans="1:8" x14ac:dyDescent="0.3">
      <c r="A11" t="s">
        <v>125</v>
      </c>
      <c r="B11" t="s">
        <v>15</v>
      </c>
      <c r="C11" t="s">
        <v>20</v>
      </c>
      <c r="D11">
        <v>27</v>
      </c>
      <c r="E11">
        <v>44122</v>
      </c>
      <c r="F11">
        <v>119110</v>
      </c>
      <c r="G11" t="s">
        <v>11</v>
      </c>
      <c r="H11" t="s">
        <v>116</v>
      </c>
    </row>
    <row r="12" spans="1:8" x14ac:dyDescent="0.3">
      <c r="A12" t="s">
        <v>126</v>
      </c>
      <c r="B12" t="s">
        <v>10</v>
      </c>
      <c r="C12" t="s">
        <v>12</v>
      </c>
      <c r="D12">
        <v>29</v>
      </c>
      <c r="E12">
        <v>44180</v>
      </c>
      <c r="F12">
        <v>112110</v>
      </c>
      <c r="G12" t="s">
        <v>23</v>
      </c>
      <c r="H12" t="s">
        <v>116</v>
      </c>
    </row>
    <row r="13" spans="1:8" x14ac:dyDescent="0.3">
      <c r="A13" t="s">
        <v>127</v>
      </c>
      <c r="B13" t="s">
        <v>10</v>
      </c>
      <c r="C13" t="s">
        <v>26</v>
      </c>
      <c r="D13">
        <v>25</v>
      </c>
      <c r="E13">
        <v>44383</v>
      </c>
      <c r="F13">
        <v>65700</v>
      </c>
      <c r="G13" t="s">
        <v>11</v>
      </c>
      <c r="H13" t="s">
        <v>116</v>
      </c>
    </row>
    <row r="14" spans="1:8" x14ac:dyDescent="0.3">
      <c r="A14" t="s">
        <v>128</v>
      </c>
      <c r="B14" t="s">
        <v>10</v>
      </c>
      <c r="C14" t="s">
        <v>12</v>
      </c>
      <c r="D14">
        <v>37</v>
      </c>
      <c r="E14">
        <v>44701</v>
      </c>
      <c r="F14">
        <v>69070</v>
      </c>
      <c r="G14" t="s">
        <v>11</v>
      </c>
      <c r="H14" t="s">
        <v>116</v>
      </c>
    </row>
    <row r="15" spans="1:8" x14ac:dyDescent="0.3">
      <c r="A15" t="s">
        <v>129</v>
      </c>
      <c r="B15" t="s">
        <v>10</v>
      </c>
      <c r="C15" t="s">
        <v>12</v>
      </c>
      <c r="D15">
        <v>20</v>
      </c>
      <c r="E15">
        <v>44459</v>
      </c>
      <c r="F15">
        <v>107700</v>
      </c>
      <c r="G15" t="s">
        <v>11</v>
      </c>
      <c r="H15" t="s">
        <v>116</v>
      </c>
    </row>
    <row r="16" spans="1:8" x14ac:dyDescent="0.3">
      <c r="A16" t="s">
        <v>130</v>
      </c>
      <c r="B16" t="s">
        <v>15</v>
      </c>
      <c r="C16" t="s">
        <v>12</v>
      </c>
      <c r="D16">
        <v>32</v>
      </c>
      <c r="E16">
        <v>44354</v>
      </c>
      <c r="F16">
        <v>43840</v>
      </c>
      <c r="G16" t="s">
        <v>16</v>
      </c>
      <c r="H16" t="s">
        <v>116</v>
      </c>
    </row>
    <row r="17" spans="1:8" x14ac:dyDescent="0.3">
      <c r="A17" t="s">
        <v>131</v>
      </c>
      <c r="B17" t="s">
        <v>10</v>
      </c>
      <c r="C17" t="s">
        <v>18</v>
      </c>
      <c r="D17">
        <v>40</v>
      </c>
      <c r="E17">
        <v>44263</v>
      </c>
      <c r="F17">
        <v>99750</v>
      </c>
      <c r="G17" t="s">
        <v>11</v>
      </c>
      <c r="H17" t="s">
        <v>116</v>
      </c>
    </row>
    <row r="18" spans="1:8" x14ac:dyDescent="0.3">
      <c r="A18" t="s">
        <v>132</v>
      </c>
      <c r="B18" t="s">
        <v>10</v>
      </c>
      <c r="C18" t="s">
        <v>18</v>
      </c>
      <c r="D18">
        <v>21</v>
      </c>
      <c r="E18">
        <v>44104</v>
      </c>
      <c r="F18">
        <v>37920</v>
      </c>
      <c r="G18" t="s">
        <v>11</v>
      </c>
      <c r="H18" t="s">
        <v>116</v>
      </c>
    </row>
    <row r="19" spans="1:8" x14ac:dyDescent="0.3">
      <c r="A19" t="s">
        <v>133</v>
      </c>
      <c r="B19" t="s">
        <v>10</v>
      </c>
      <c r="C19" t="s">
        <v>18</v>
      </c>
      <c r="D19">
        <v>21</v>
      </c>
      <c r="E19">
        <v>44762</v>
      </c>
      <c r="F19">
        <v>57090</v>
      </c>
      <c r="G19" t="s">
        <v>11</v>
      </c>
      <c r="H19" t="s">
        <v>116</v>
      </c>
    </row>
    <row r="20" spans="1:8" x14ac:dyDescent="0.3">
      <c r="A20" t="s">
        <v>134</v>
      </c>
      <c r="B20" t="s">
        <v>15</v>
      </c>
      <c r="C20" t="s">
        <v>12</v>
      </c>
      <c r="D20">
        <v>31</v>
      </c>
      <c r="E20">
        <v>44145</v>
      </c>
      <c r="F20">
        <v>41980</v>
      </c>
      <c r="G20" t="s">
        <v>11</v>
      </c>
      <c r="H20" t="s">
        <v>116</v>
      </c>
    </row>
    <row r="21" spans="1:8" x14ac:dyDescent="0.3">
      <c r="A21" t="s">
        <v>135</v>
      </c>
      <c r="B21" t="s">
        <v>10</v>
      </c>
      <c r="C21" t="s">
        <v>20</v>
      </c>
      <c r="D21">
        <v>21</v>
      </c>
      <c r="E21">
        <v>44242</v>
      </c>
      <c r="F21">
        <v>75880</v>
      </c>
      <c r="G21" t="s">
        <v>11</v>
      </c>
      <c r="H21" t="s">
        <v>116</v>
      </c>
    </row>
    <row r="22" spans="1:8" x14ac:dyDescent="0.3">
      <c r="A22" t="s">
        <v>136</v>
      </c>
      <c r="B22" t="s">
        <v>15</v>
      </c>
      <c r="C22" t="s">
        <v>24</v>
      </c>
      <c r="D22">
        <v>34</v>
      </c>
      <c r="E22">
        <v>44653</v>
      </c>
      <c r="F22">
        <v>58940</v>
      </c>
      <c r="G22" t="s">
        <v>11</v>
      </c>
      <c r="H22" t="s">
        <v>116</v>
      </c>
    </row>
    <row r="23" spans="1:8" x14ac:dyDescent="0.3">
      <c r="A23" t="s">
        <v>137</v>
      </c>
      <c r="B23" t="s">
        <v>15</v>
      </c>
      <c r="C23" t="s">
        <v>24</v>
      </c>
      <c r="D23">
        <v>30</v>
      </c>
      <c r="E23">
        <v>44389</v>
      </c>
      <c r="F23">
        <v>67910</v>
      </c>
      <c r="G23" t="s">
        <v>23</v>
      </c>
      <c r="H23" t="s">
        <v>116</v>
      </c>
    </row>
    <row r="24" spans="1:8" x14ac:dyDescent="0.3">
      <c r="A24" t="s">
        <v>138</v>
      </c>
      <c r="B24" t="s">
        <v>15</v>
      </c>
      <c r="C24" t="s">
        <v>12</v>
      </c>
      <c r="D24">
        <v>31</v>
      </c>
      <c r="E24">
        <v>44663</v>
      </c>
      <c r="F24">
        <v>58100</v>
      </c>
      <c r="G24" t="s">
        <v>11</v>
      </c>
      <c r="H24" t="s">
        <v>116</v>
      </c>
    </row>
    <row r="25" spans="1:8" x14ac:dyDescent="0.3">
      <c r="A25" t="s">
        <v>139</v>
      </c>
      <c r="B25" t="s">
        <v>10</v>
      </c>
      <c r="C25" t="s">
        <v>24</v>
      </c>
      <c r="D25">
        <v>27</v>
      </c>
      <c r="E25">
        <v>44567</v>
      </c>
      <c r="F25">
        <v>48980</v>
      </c>
      <c r="G25" t="s">
        <v>11</v>
      </c>
      <c r="H25" t="s">
        <v>116</v>
      </c>
    </row>
    <row r="26" spans="1:8" x14ac:dyDescent="0.3">
      <c r="A26" t="s">
        <v>140</v>
      </c>
      <c r="B26" t="s">
        <v>22</v>
      </c>
      <c r="C26" t="s">
        <v>24</v>
      </c>
      <c r="D26">
        <v>30</v>
      </c>
      <c r="E26">
        <v>44597</v>
      </c>
      <c r="F26">
        <v>64000</v>
      </c>
      <c r="G26" t="s">
        <v>11</v>
      </c>
      <c r="H26" t="s">
        <v>116</v>
      </c>
    </row>
    <row r="27" spans="1:8" x14ac:dyDescent="0.3">
      <c r="A27" t="s">
        <v>141</v>
      </c>
      <c r="B27" t="s">
        <v>15</v>
      </c>
      <c r="C27" t="s">
        <v>18</v>
      </c>
      <c r="D27">
        <v>42</v>
      </c>
      <c r="E27">
        <v>44779</v>
      </c>
      <c r="F27">
        <v>75000</v>
      </c>
      <c r="G27" t="s">
        <v>45</v>
      </c>
      <c r="H27" t="s">
        <v>116</v>
      </c>
    </row>
    <row r="28" spans="1:8" x14ac:dyDescent="0.3">
      <c r="A28" t="s">
        <v>142</v>
      </c>
      <c r="B28" t="s">
        <v>15</v>
      </c>
      <c r="C28" t="s">
        <v>12</v>
      </c>
      <c r="D28">
        <v>40</v>
      </c>
      <c r="E28">
        <v>44337</v>
      </c>
      <c r="F28">
        <v>87620</v>
      </c>
      <c r="G28" t="s">
        <v>11</v>
      </c>
      <c r="H28" t="s">
        <v>116</v>
      </c>
    </row>
    <row r="29" spans="1:8" x14ac:dyDescent="0.3">
      <c r="A29" t="s">
        <v>143</v>
      </c>
      <c r="B29" t="s">
        <v>15</v>
      </c>
      <c r="C29" t="s">
        <v>12</v>
      </c>
      <c r="D29">
        <v>29</v>
      </c>
      <c r="E29">
        <v>44023</v>
      </c>
      <c r="F29">
        <v>34980</v>
      </c>
      <c r="G29" t="s">
        <v>11</v>
      </c>
      <c r="H29" t="s">
        <v>116</v>
      </c>
    </row>
    <row r="30" spans="1:8" x14ac:dyDescent="0.3">
      <c r="A30" t="s">
        <v>144</v>
      </c>
      <c r="B30" t="s">
        <v>15</v>
      </c>
      <c r="C30" t="s">
        <v>24</v>
      </c>
      <c r="D30">
        <v>28</v>
      </c>
      <c r="E30">
        <v>44185</v>
      </c>
      <c r="F30">
        <v>75970</v>
      </c>
      <c r="G30" t="s">
        <v>11</v>
      </c>
      <c r="H30" t="s">
        <v>116</v>
      </c>
    </row>
    <row r="31" spans="1:8" x14ac:dyDescent="0.3">
      <c r="A31" t="s">
        <v>145</v>
      </c>
      <c r="B31" t="s">
        <v>15</v>
      </c>
      <c r="C31" t="s">
        <v>24</v>
      </c>
      <c r="D31">
        <v>34</v>
      </c>
      <c r="E31">
        <v>44612</v>
      </c>
      <c r="F31">
        <v>60130</v>
      </c>
      <c r="G31" t="s">
        <v>11</v>
      </c>
      <c r="H31" t="s">
        <v>116</v>
      </c>
    </row>
    <row r="32" spans="1:8" x14ac:dyDescent="0.3">
      <c r="A32" t="s">
        <v>146</v>
      </c>
      <c r="B32" t="s">
        <v>15</v>
      </c>
      <c r="C32" t="s">
        <v>12</v>
      </c>
      <c r="D32">
        <v>33</v>
      </c>
      <c r="E32">
        <v>44374</v>
      </c>
      <c r="F32">
        <v>75480</v>
      </c>
      <c r="G32" t="s">
        <v>85</v>
      </c>
      <c r="H32" t="s">
        <v>116</v>
      </c>
    </row>
    <row r="33" spans="1:8" x14ac:dyDescent="0.3">
      <c r="A33" t="s">
        <v>147</v>
      </c>
      <c r="B33" t="s">
        <v>10</v>
      </c>
      <c r="C33" t="s">
        <v>18</v>
      </c>
      <c r="D33">
        <v>33</v>
      </c>
      <c r="E33">
        <v>44164</v>
      </c>
      <c r="F33">
        <v>115920</v>
      </c>
      <c r="G33" t="s">
        <v>11</v>
      </c>
      <c r="H33" t="s">
        <v>116</v>
      </c>
    </row>
    <row r="34" spans="1:8" x14ac:dyDescent="0.3">
      <c r="A34" t="s">
        <v>148</v>
      </c>
      <c r="B34" t="s">
        <v>15</v>
      </c>
      <c r="C34" t="s">
        <v>26</v>
      </c>
      <c r="D34">
        <v>36</v>
      </c>
      <c r="E34">
        <v>44494</v>
      </c>
      <c r="F34">
        <v>78540</v>
      </c>
      <c r="G34" t="s">
        <v>11</v>
      </c>
      <c r="H34" t="s">
        <v>116</v>
      </c>
    </row>
    <row r="35" spans="1:8" x14ac:dyDescent="0.3">
      <c r="A35" t="s">
        <v>149</v>
      </c>
      <c r="B35" t="s">
        <v>10</v>
      </c>
      <c r="C35" t="s">
        <v>18</v>
      </c>
      <c r="D35">
        <v>25</v>
      </c>
      <c r="E35">
        <v>44726</v>
      </c>
      <c r="F35">
        <v>109190</v>
      </c>
      <c r="G35" t="s">
        <v>16</v>
      </c>
      <c r="H35" t="s">
        <v>116</v>
      </c>
    </row>
    <row r="36" spans="1:8" x14ac:dyDescent="0.3">
      <c r="A36" t="s">
        <v>150</v>
      </c>
      <c r="B36" t="s">
        <v>15</v>
      </c>
      <c r="C36" t="s">
        <v>26</v>
      </c>
      <c r="D36">
        <v>34</v>
      </c>
      <c r="E36">
        <v>44721</v>
      </c>
      <c r="F36">
        <v>49630</v>
      </c>
      <c r="G36" t="s">
        <v>23</v>
      </c>
      <c r="H36" t="s">
        <v>116</v>
      </c>
    </row>
    <row r="37" spans="1:8" x14ac:dyDescent="0.3">
      <c r="A37" t="s">
        <v>151</v>
      </c>
      <c r="B37" t="s">
        <v>15</v>
      </c>
      <c r="C37" t="s">
        <v>18</v>
      </c>
      <c r="D37">
        <v>28</v>
      </c>
      <c r="E37">
        <v>44630</v>
      </c>
      <c r="F37">
        <v>99970</v>
      </c>
      <c r="G37" t="s">
        <v>11</v>
      </c>
      <c r="H37" t="s">
        <v>116</v>
      </c>
    </row>
    <row r="38" spans="1:8" x14ac:dyDescent="0.3">
      <c r="A38" t="s">
        <v>152</v>
      </c>
      <c r="B38" t="s">
        <v>15</v>
      </c>
      <c r="C38" t="s">
        <v>12</v>
      </c>
      <c r="D38">
        <v>33</v>
      </c>
      <c r="E38">
        <v>44190</v>
      </c>
      <c r="F38">
        <v>96140</v>
      </c>
      <c r="G38" t="s">
        <v>11</v>
      </c>
      <c r="H38" t="s">
        <v>116</v>
      </c>
    </row>
    <row r="39" spans="1:8" x14ac:dyDescent="0.3">
      <c r="A39" t="s">
        <v>153</v>
      </c>
      <c r="B39" t="s">
        <v>10</v>
      </c>
      <c r="C39" t="s">
        <v>18</v>
      </c>
      <c r="D39">
        <v>31</v>
      </c>
      <c r="E39">
        <v>44724</v>
      </c>
      <c r="F39">
        <v>103550</v>
      </c>
      <c r="G39" t="s">
        <v>11</v>
      </c>
      <c r="H39" t="s">
        <v>116</v>
      </c>
    </row>
    <row r="40" spans="1:8" x14ac:dyDescent="0.3">
      <c r="A40" t="s">
        <v>154</v>
      </c>
      <c r="B40" t="s">
        <v>10</v>
      </c>
      <c r="C40" t="s">
        <v>12</v>
      </c>
      <c r="D40">
        <v>31</v>
      </c>
      <c r="E40">
        <v>44511</v>
      </c>
      <c r="F40">
        <v>48950</v>
      </c>
      <c r="G40" t="s">
        <v>11</v>
      </c>
      <c r="H40" t="s">
        <v>116</v>
      </c>
    </row>
    <row r="41" spans="1:8" x14ac:dyDescent="0.3">
      <c r="A41" t="s">
        <v>155</v>
      </c>
      <c r="B41" t="s">
        <v>10</v>
      </c>
      <c r="C41" t="s">
        <v>24</v>
      </c>
      <c r="D41">
        <v>24</v>
      </c>
      <c r="E41">
        <v>44436</v>
      </c>
      <c r="F41">
        <v>52610</v>
      </c>
      <c r="G41" t="s">
        <v>23</v>
      </c>
      <c r="H41" t="s">
        <v>116</v>
      </c>
    </row>
    <row r="42" spans="1:8" x14ac:dyDescent="0.3">
      <c r="A42" t="s">
        <v>156</v>
      </c>
      <c r="B42" t="s">
        <v>15</v>
      </c>
      <c r="C42" t="s">
        <v>18</v>
      </c>
      <c r="D42">
        <v>36</v>
      </c>
      <c r="E42">
        <v>44529</v>
      </c>
      <c r="F42">
        <v>78390</v>
      </c>
      <c r="G42" t="s">
        <v>11</v>
      </c>
      <c r="H42" t="s">
        <v>116</v>
      </c>
    </row>
    <row r="43" spans="1:8" x14ac:dyDescent="0.3">
      <c r="A43" t="s">
        <v>157</v>
      </c>
      <c r="B43" t="s">
        <v>15</v>
      </c>
      <c r="C43" t="s">
        <v>24</v>
      </c>
      <c r="D43">
        <v>33</v>
      </c>
      <c r="E43">
        <v>44809</v>
      </c>
      <c r="F43">
        <v>86570</v>
      </c>
      <c r="G43" t="s">
        <v>11</v>
      </c>
      <c r="H43" t="s">
        <v>116</v>
      </c>
    </row>
    <row r="44" spans="1:8" x14ac:dyDescent="0.3">
      <c r="A44" t="s">
        <v>158</v>
      </c>
      <c r="B44" t="s">
        <v>15</v>
      </c>
      <c r="C44" t="s">
        <v>12</v>
      </c>
      <c r="D44">
        <v>27</v>
      </c>
      <c r="E44">
        <v>44686</v>
      </c>
      <c r="F44">
        <v>83750</v>
      </c>
      <c r="G44" t="s">
        <v>11</v>
      </c>
      <c r="H44" t="s">
        <v>116</v>
      </c>
    </row>
    <row r="45" spans="1:8" x14ac:dyDescent="0.3">
      <c r="A45" t="s">
        <v>159</v>
      </c>
      <c r="B45" t="s">
        <v>15</v>
      </c>
      <c r="C45" t="s">
        <v>24</v>
      </c>
      <c r="D45">
        <v>34</v>
      </c>
      <c r="E45">
        <v>44445</v>
      </c>
      <c r="F45">
        <v>92450</v>
      </c>
      <c r="G45" t="s">
        <v>11</v>
      </c>
      <c r="H45" t="s">
        <v>116</v>
      </c>
    </row>
    <row r="46" spans="1:8" x14ac:dyDescent="0.3">
      <c r="A46" t="s">
        <v>160</v>
      </c>
      <c r="B46" t="s">
        <v>10</v>
      </c>
      <c r="C46" t="s">
        <v>12</v>
      </c>
      <c r="D46">
        <v>20</v>
      </c>
      <c r="E46">
        <v>44183</v>
      </c>
      <c r="F46">
        <v>112650</v>
      </c>
      <c r="G46" t="s">
        <v>11</v>
      </c>
      <c r="H46" t="s">
        <v>116</v>
      </c>
    </row>
    <row r="47" spans="1:8" x14ac:dyDescent="0.3">
      <c r="A47" t="s">
        <v>161</v>
      </c>
      <c r="B47" t="s">
        <v>10</v>
      </c>
      <c r="C47" t="s">
        <v>18</v>
      </c>
      <c r="D47">
        <v>20</v>
      </c>
      <c r="E47">
        <v>44744</v>
      </c>
      <c r="F47">
        <v>79570</v>
      </c>
      <c r="G47" t="s">
        <v>11</v>
      </c>
      <c r="H47" t="s">
        <v>116</v>
      </c>
    </row>
    <row r="48" spans="1:8" x14ac:dyDescent="0.3">
      <c r="A48" t="s">
        <v>162</v>
      </c>
      <c r="B48" t="s">
        <v>15</v>
      </c>
      <c r="C48" t="s">
        <v>26</v>
      </c>
      <c r="D48">
        <v>20</v>
      </c>
      <c r="E48">
        <v>44537</v>
      </c>
      <c r="F48">
        <v>68900</v>
      </c>
      <c r="G48" t="s">
        <v>23</v>
      </c>
      <c r="H48" t="s">
        <v>116</v>
      </c>
    </row>
    <row r="49" spans="1:8" x14ac:dyDescent="0.3">
      <c r="A49" t="s">
        <v>163</v>
      </c>
      <c r="B49" t="s">
        <v>15</v>
      </c>
      <c r="C49" t="s">
        <v>12</v>
      </c>
      <c r="D49">
        <v>25</v>
      </c>
      <c r="E49">
        <v>44694</v>
      </c>
      <c r="F49">
        <v>80700</v>
      </c>
      <c r="G49" t="s">
        <v>16</v>
      </c>
      <c r="H49" t="s">
        <v>116</v>
      </c>
    </row>
    <row r="50" spans="1:8" x14ac:dyDescent="0.3">
      <c r="A50" t="s">
        <v>164</v>
      </c>
      <c r="B50" t="s">
        <v>10</v>
      </c>
      <c r="C50" t="s">
        <v>18</v>
      </c>
      <c r="D50">
        <v>19</v>
      </c>
      <c r="E50">
        <v>44277</v>
      </c>
      <c r="F50">
        <v>58960</v>
      </c>
      <c r="G50" t="s">
        <v>11</v>
      </c>
      <c r="H50" t="s">
        <v>116</v>
      </c>
    </row>
    <row r="51" spans="1:8" x14ac:dyDescent="0.3">
      <c r="A51" t="s">
        <v>165</v>
      </c>
      <c r="B51" t="s">
        <v>10</v>
      </c>
      <c r="C51" t="s">
        <v>12</v>
      </c>
      <c r="D51">
        <v>36</v>
      </c>
      <c r="E51">
        <v>44019</v>
      </c>
      <c r="F51">
        <v>118840</v>
      </c>
      <c r="G51" t="s">
        <v>11</v>
      </c>
      <c r="H51" t="s">
        <v>116</v>
      </c>
    </row>
    <row r="52" spans="1:8" x14ac:dyDescent="0.3">
      <c r="A52" t="s">
        <v>166</v>
      </c>
      <c r="B52" t="s">
        <v>10</v>
      </c>
      <c r="C52" t="s">
        <v>24</v>
      </c>
      <c r="D52">
        <v>28</v>
      </c>
      <c r="E52">
        <v>44041</v>
      </c>
      <c r="F52">
        <v>48170</v>
      </c>
      <c r="G52" t="s">
        <v>16</v>
      </c>
      <c r="H52" t="s">
        <v>116</v>
      </c>
    </row>
    <row r="53" spans="1:8" x14ac:dyDescent="0.3">
      <c r="A53" t="s">
        <v>167</v>
      </c>
      <c r="B53" t="s">
        <v>15</v>
      </c>
      <c r="C53" t="s">
        <v>20</v>
      </c>
      <c r="D53">
        <v>32</v>
      </c>
      <c r="E53">
        <v>44400</v>
      </c>
      <c r="F53">
        <v>45510</v>
      </c>
      <c r="G53" t="s">
        <v>11</v>
      </c>
      <c r="H53" t="s">
        <v>116</v>
      </c>
    </row>
    <row r="54" spans="1:8" x14ac:dyDescent="0.3">
      <c r="A54" t="s">
        <v>168</v>
      </c>
      <c r="B54" t="s">
        <v>15</v>
      </c>
      <c r="C54" t="s">
        <v>18</v>
      </c>
      <c r="D54">
        <v>36</v>
      </c>
      <c r="E54">
        <v>44085</v>
      </c>
      <c r="F54">
        <v>114890</v>
      </c>
      <c r="G54" t="s">
        <v>11</v>
      </c>
      <c r="H54" t="s">
        <v>116</v>
      </c>
    </row>
    <row r="55" spans="1:8" x14ac:dyDescent="0.3">
      <c r="A55" t="s">
        <v>169</v>
      </c>
      <c r="B55" t="s">
        <v>10</v>
      </c>
      <c r="C55" t="s">
        <v>12</v>
      </c>
      <c r="D55">
        <v>30</v>
      </c>
      <c r="E55">
        <v>44850</v>
      </c>
      <c r="F55">
        <v>69710</v>
      </c>
      <c r="G55" t="s">
        <v>11</v>
      </c>
      <c r="H55" t="s">
        <v>116</v>
      </c>
    </row>
    <row r="56" spans="1:8" x14ac:dyDescent="0.3">
      <c r="A56" t="s">
        <v>170</v>
      </c>
      <c r="B56" t="s">
        <v>10</v>
      </c>
      <c r="C56" t="s">
        <v>24</v>
      </c>
      <c r="D56">
        <v>36</v>
      </c>
      <c r="E56">
        <v>44333</v>
      </c>
      <c r="F56">
        <v>71380</v>
      </c>
      <c r="G56" t="s">
        <v>11</v>
      </c>
      <c r="H56" t="s">
        <v>116</v>
      </c>
    </row>
    <row r="57" spans="1:8" x14ac:dyDescent="0.3">
      <c r="A57" t="s">
        <v>171</v>
      </c>
      <c r="B57" t="s">
        <v>15</v>
      </c>
      <c r="C57" t="s">
        <v>26</v>
      </c>
      <c r="D57">
        <v>38</v>
      </c>
      <c r="E57">
        <v>44377</v>
      </c>
      <c r="F57">
        <v>109160</v>
      </c>
      <c r="G57" t="s">
        <v>45</v>
      </c>
      <c r="H57" t="s">
        <v>116</v>
      </c>
    </row>
    <row r="58" spans="1:8" x14ac:dyDescent="0.3">
      <c r="A58" t="s">
        <v>172</v>
      </c>
      <c r="B58" t="s">
        <v>10</v>
      </c>
      <c r="C58" t="s">
        <v>18</v>
      </c>
      <c r="D58">
        <v>27</v>
      </c>
      <c r="E58">
        <v>44609</v>
      </c>
      <c r="F58">
        <v>113280</v>
      </c>
      <c r="G58" t="s">
        <v>85</v>
      </c>
      <c r="H58" t="s">
        <v>116</v>
      </c>
    </row>
    <row r="59" spans="1:8" x14ac:dyDescent="0.3">
      <c r="A59" t="s">
        <v>173</v>
      </c>
      <c r="B59" t="s">
        <v>10</v>
      </c>
      <c r="C59" t="s">
        <v>12</v>
      </c>
      <c r="D59">
        <v>30</v>
      </c>
      <c r="E59">
        <v>44273</v>
      </c>
      <c r="F59">
        <v>69120</v>
      </c>
      <c r="G59" t="s">
        <v>11</v>
      </c>
      <c r="H59" t="s">
        <v>116</v>
      </c>
    </row>
    <row r="60" spans="1:8" x14ac:dyDescent="0.3">
      <c r="A60" t="s">
        <v>174</v>
      </c>
      <c r="B60" t="s">
        <v>15</v>
      </c>
      <c r="C60" t="s">
        <v>20</v>
      </c>
      <c r="D60">
        <v>37</v>
      </c>
      <c r="E60">
        <v>44451</v>
      </c>
      <c r="F60">
        <v>118100</v>
      </c>
      <c r="G60" t="s">
        <v>11</v>
      </c>
      <c r="H60" t="s">
        <v>116</v>
      </c>
    </row>
    <row r="61" spans="1:8" x14ac:dyDescent="0.3">
      <c r="A61" t="s">
        <v>175</v>
      </c>
      <c r="B61" t="s">
        <v>15</v>
      </c>
      <c r="C61" t="s">
        <v>18</v>
      </c>
      <c r="D61">
        <v>22</v>
      </c>
      <c r="E61">
        <v>44450</v>
      </c>
      <c r="F61">
        <v>76900</v>
      </c>
      <c r="G61" t="s">
        <v>16</v>
      </c>
      <c r="H61" t="s">
        <v>116</v>
      </c>
    </row>
    <row r="62" spans="1:8" x14ac:dyDescent="0.3">
      <c r="A62" t="s">
        <v>176</v>
      </c>
      <c r="B62" t="s">
        <v>15</v>
      </c>
      <c r="C62" t="s">
        <v>12</v>
      </c>
      <c r="D62">
        <v>43</v>
      </c>
      <c r="E62">
        <v>45045</v>
      </c>
      <c r="F62">
        <v>114870</v>
      </c>
      <c r="G62" t="s">
        <v>11</v>
      </c>
      <c r="H62" t="s">
        <v>116</v>
      </c>
    </row>
    <row r="63" spans="1:8" x14ac:dyDescent="0.3">
      <c r="A63" t="s">
        <v>177</v>
      </c>
      <c r="B63" t="s">
        <v>22</v>
      </c>
      <c r="C63" t="s">
        <v>12</v>
      </c>
      <c r="D63">
        <v>32</v>
      </c>
      <c r="E63">
        <v>44774</v>
      </c>
      <c r="F63">
        <v>91310</v>
      </c>
      <c r="G63" t="s">
        <v>11</v>
      </c>
      <c r="H63" t="s">
        <v>116</v>
      </c>
    </row>
    <row r="64" spans="1:8" x14ac:dyDescent="0.3">
      <c r="A64" t="s">
        <v>178</v>
      </c>
      <c r="B64" t="s">
        <v>15</v>
      </c>
      <c r="C64" t="s">
        <v>18</v>
      </c>
      <c r="D64">
        <v>28</v>
      </c>
      <c r="E64">
        <v>44486</v>
      </c>
      <c r="F64">
        <v>104770</v>
      </c>
      <c r="G64" t="s">
        <v>11</v>
      </c>
      <c r="H64" t="s">
        <v>116</v>
      </c>
    </row>
    <row r="65" spans="1:8" x14ac:dyDescent="0.3">
      <c r="A65" t="s">
        <v>179</v>
      </c>
      <c r="B65" t="s">
        <v>10</v>
      </c>
      <c r="C65" t="s">
        <v>26</v>
      </c>
      <c r="D65">
        <v>27</v>
      </c>
      <c r="E65">
        <v>44134</v>
      </c>
      <c r="F65">
        <v>54970</v>
      </c>
      <c r="G65" t="s">
        <v>11</v>
      </c>
      <c r="H65" t="s">
        <v>116</v>
      </c>
    </row>
    <row r="66" spans="1:8" x14ac:dyDescent="0.3">
      <c r="A66" t="s">
        <v>180</v>
      </c>
      <c r="B66" t="s">
        <v>22</v>
      </c>
      <c r="C66" t="s">
        <v>12</v>
      </c>
      <c r="D66">
        <v>26</v>
      </c>
      <c r="E66">
        <v>44271</v>
      </c>
      <c r="F66">
        <v>90700</v>
      </c>
      <c r="G66" t="s">
        <v>16</v>
      </c>
      <c r="H66" t="s">
        <v>116</v>
      </c>
    </row>
    <row r="67" spans="1:8" x14ac:dyDescent="0.3">
      <c r="A67" t="s">
        <v>181</v>
      </c>
      <c r="B67" t="s">
        <v>15</v>
      </c>
      <c r="C67" t="s">
        <v>26</v>
      </c>
      <c r="D67">
        <v>38</v>
      </c>
      <c r="E67">
        <v>44329</v>
      </c>
      <c r="F67">
        <v>56870</v>
      </c>
      <c r="G67" t="s">
        <v>16</v>
      </c>
      <c r="H67" t="s">
        <v>116</v>
      </c>
    </row>
    <row r="68" spans="1:8" x14ac:dyDescent="0.3">
      <c r="A68" t="s">
        <v>182</v>
      </c>
      <c r="B68" t="s">
        <v>15</v>
      </c>
      <c r="C68" t="s">
        <v>26</v>
      </c>
      <c r="D68">
        <v>25</v>
      </c>
      <c r="E68">
        <v>44205</v>
      </c>
      <c r="F68">
        <v>92700</v>
      </c>
      <c r="G68" t="s">
        <v>11</v>
      </c>
      <c r="H68" t="s">
        <v>116</v>
      </c>
    </row>
    <row r="69" spans="1:8" x14ac:dyDescent="0.3">
      <c r="A69" t="s">
        <v>183</v>
      </c>
      <c r="B69" t="s">
        <v>15</v>
      </c>
      <c r="C69" t="s">
        <v>24</v>
      </c>
      <c r="D69">
        <v>21</v>
      </c>
      <c r="E69">
        <v>44317</v>
      </c>
      <c r="F69">
        <v>65920</v>
      </c>
      <c r="G69" t="s">
        <v>11</v>
      </c>
      <c r="H69" t="s">
        <v>116</v>
      </c>
    </row>
    <row r="70" spans="1:8" x14ac:dyDescent="0.3">
      <c r="A70" t="s">
        <v>184</v>
      </c>
      <c r="B70" t="s">
        <v>10</v>
      </c>
      <c r="C70" t="s">
        <v>18</v>
      </c>
      <c r="D70">
        <v>26</v>
      </c>
      <c r="E70">
        <v>44225</v>
      </c>
      <c r="F70">
        <v>47360</v>
      </c>
      <c r="G70" t="s">
        <v>11</v>
      </c>
      <c r="H70" t="s">
        <v>116</v>
      </c>
    </row>
    <row r="71" spans="1:8" x14ac:dyDescent="0.3">
      <c r="A71" t="s">
        <v>185</v>
      </c>
      <c r="B71" t="s">
        <v>10</v>
      </c>
      <c r="C71" t="s">
        <v>18</v>
      </c>
      <c r="D71">
        <v>30</v>
      </c>
      <c r="E71">
        <v>44666</v>
      </c>
      <c r="F71">
        <v>60570</v>
      </c>
      <c r="G71" t="s">
        <v>11</v>
      </c>
      <c r="H71" t="s">
        <v>116</v>
      </c>
    </row>
    <row r="72" spans="1:8" x14ac:dyDescent="0.3">
      <c r="A72" t="s">
        <v>186</v>
      </c>
      <c r="B72" t="s">
        <v>15</v>
      </c>
      <c r="C72" t="s">
        <v>18</v>
      </c>
      <c r="D72">
        <v>28</v>
      </c>
      <c r="E72">
        <v>44649</v>
      </c>
      <c r="F72">
        <v>104120</v>
      </c>
      <c r="G72" t="s">
        <v>11</v>
      </c>
      <c r="H72" t="s">
        <v>116</v>
      </c>
    </row>
    <row r="73" spans="1:8" x14ac:dyDescent="0.3">
      <c r="A73" t="s">
        <v>187</v>
      </c>
      <c r="B73" t="s">
        <v>10</v>
      </c>
      <c r="C73" t="s">
        <v>12</v>
      </c>
      <c r="D73">
        <v>37</v>
      </c>
      <c r="E73">
        <v>44338</v>
      </c>
      <c r="F73">
        <v>88050</v>
      </c>
      <c r="G73" t="s">
        <v>23</v>
      </c>
      <c r="H73" t="s">
        <v>116</v>
      </c>
    </row>
    <row r="74" spans="1:8" x14ac:dyDescent="0.3">
      <c r="A74" t="s">
        <v>188</v>
      </c>
      <c r="B74" t="s">
        <v>10</v>
      </c>
      <c r="C74" t="s">
        <v>12</v>
      </c>
      <c r="D74">
        <v>24</v>
      </c>
      <c r="E74">
        <v>44686</v>
      </c>
      <c r="F74">
        <v>100420</v>
      </c>
      <c r="G74" t="s">
        <v>11</v>
      </c>
      <c r="H74" t="s">
        <v>116</v>
      </c>
    </row>
    <row r="75" spans="1:8" x14ac:dyDescent="0.3">
      <c r="A75" t="s">
        <v>189</v>
      </c>
      <c r="B75" t="s">
        <v>15</v>
      </c>
      <c r="C75" t="s">
        <v>18</v>
      </c>
      <c r="D75">
        <v>30</v>
      </c>
      <c r="E75">
        <v>44850</v>
      </c>
      <c r="F75">
        <v>114180</v>
      </c>
      <c r="G75" t="s">
        <v>11</v>
      </c>
      <c r="H75" t="s">
        <v>116</v>
      </c>
    </row>
    <row r="76" spans="1:8" x14ac:dyDescent="0.3">
      <c r="A76" t="s">
        <v>190</v>
      </c>
      <c r="B76" t="s">
        <v>15</v>
      </c>
      <c r="C76" t="s">
        <v>12</v>
      </c>
      <c r="D76">
        <v>21</v>
      </c>
      <c r="E76">
        <v>44678</v>
      </c>
      <c r="F76">
        <v>33920</v>
      </c>
      <c r="G76" t="s">
        <v>11</v>
      </c>
      <c r="H76" t="s">
        <v>116</v>
      </c>
    </row>
    <row r="77" spans="1:8" x14ac:dyDescent="0.3">
      <c r="A77" t="s">
        <v>191</v>
      </c>
      <c r="B77" t="s">
        <v>10</v>
      </c>
      <c r="C77" t="s">
        <v>18</v>
      </c>
      <c r="D77">
        <v>23</v>
      </c>
      <c r="E77">
        <v>44440</v>
      </c>
      <c r="F77">
        <v>106460</v>
      </c>
      <c r="G77" t="s">
        <v>11</v>
      </c>
      <c r="H77" t="s">
        <v>116</v>
      </c>
    </row>
    <row r="78" spans="1:8" x14ac:dyDescent="0.3">
      <c r="A78" t="s">
        <v>192</v>
      </c>
      <c r="B78" t="s">
        <v>10</v>
      </c>
      <c r="C78" t="s">
        <v>18</v>
      </c>
      <c r="D78">
        <v>35</v>
      </c>
      <c r="E78">
        <v>44727</v>
      </c>
      <c r="F78">
        <v>40400</v>
      </c>
      <c r="G78" t="s">
        <v>11</v>
      </c>
      <c r="H78" t="s">
        <v>116</v>
      </c>
    </row>
    <row r="79" spans="1:8" x14ac:dyDescent="0.3">
      <c r="A79" t="s">
        <v>193</v>
      </c>
      <c r="B79" t="s">
        <v>10</v>
      </c>
      <c r="C79" t="s">
        <v>24</v>
      </c>
      <c r="D79">
        <v>27</v>
      </c>
      <c r="E79">
        <v>44236</v>
      </c>
      <c r="F79">
        <v>91650</v>
      </c>
      <c r="G79" t="s">
        <v>16</v>
      </c>
      <c r="H79" t="s">
        <v>116</v>
      </c>
    </row>
    <row r="80" spans="1:8" x14ac:dyDescent="0.3">
      <c r="A80" t="s">
        <v>194</v>
      </c>
      <c r="B80" t="s">
        <v>10</v>
      </c>
      <c r="C80" t="s">
        <v>26</v>
      </c>
      <c r="D80">
        <v>43</v>
      </c>
      <c r="E80">
        <v>44620</v>
      </c>
      <c r="F80">
        <v>36040</v>
      </c>
      <c r="G80" t="s">
        <v>11</v>
      </c>
      <c r="H80" t="s">
        <v>116</v>
      </c>
    </row>
    <row r="81" spans="1:8" x14ac:dyDescent="0.3">
      <c r="A81" t="s">
        <v>195</v>
      </c>
      <c r="B81" t="s">
        <v>15</v>
      </c>
      <c r="C81" t="s">
        <v>12</v>
      </c>
      <c r="D81">
        <v>40</v>
      </c>
      <c r="E81">
        <v>44381</v>
      </c>
      <c r="F81">
        <v>104410</v>
      </c>
      <c r="G81" t="s">
        <v>11</v>
      </c>
      <c r="H81" t="s">
        <v>116</v>
      </c>
    </row>
    <row r="82" spans="1:8" x14ac:dyDescent="0.3">
      <c r="A82" t="s">
        <v>196</v>
      </c>
      <c r="B82" t="s">
        <v>10</v>
      </c>
      <c r="C82" t="s">
        <v>24</v>
      </c>
      <c r="D82">
        <v>30</v>
      </c>
      <c r="E82">
        <v>44606</v>
      </c>
      <c r="F82">
        <v>96800</v>
      </c>
      <c r="G82" t="s">
        <v>11</v>
      </c>
      <c r="H82" t="s">
        <v>116</v>
      </c>
    </row>
    <row r="83" spans="1:8" x14ac:dyDescent="0.3">
      <c r="A83" t="s">
        <v>197</v>
      </c>
      <c r="B83" t="s">
        <v>15</v>
      </c>
      <c r="C83" t="s">
        <v>24</v>
      </c>
      <c r="D83">
        <v>34</v>
      </c>
      <c r="E83">
        <v>44459</v>
      </c>
      <c r="F83">
        <v>85000</v>
      </c>
      <c r="G83" t="s">
        <v>11</v>
      </c>
      <c r="H83" t="s">
        <v>116</v>
      </c>
    </row>
    <row r="84" spans="1:8" x14ac:dyDescent="0.3">
      <c r="A84" t="s">
        <v>198</v>
      </c>
      <c r="B84" t="s">
        <v>10</v>
      </c>
      <c r="C84" t="s">
        <v>26</v>
      </c>
      <c r="D84">
        <v>28</v>
      </c>
      <c r="E84">
        <v>44820</v>
      </c>
      <c r="F84">
        <v>43510</v>
      </c>
      <c r="G84" t="s">
        <v>85</v>
      </c>
      <c r="H84" t="s">
        <v>116</v>
      </c>
    </row>
    <row r="85" spans="1:8" x14ac:dyDescent="0.3">
      <c r="A85" t="s">
        <v>199</v>
      </c>
      <c r="B85" t="s">
        <v>10</v>
      </c>
      <c r="C85" t="s">
        <v>24</v>
      </c>
      <c r="D85">
        <v>33</v>
      </c>
      <c r="E85">
        <v>44243</v>
      </c>
      <c r="F85">
        <v>59430</v>
      </c>
      <c r="G85" t="s">
        <v>11</v>
      </c>
      <c r="H85" t="s">
        <v>116</v>
      </c>
    </row>
    <row r="86" spans="1:8" x14ac:dyDescent="0.3">
      <c r="A86" t="s">
        <v>200</v>
      </c>
      <c r="B86" t="s">
        <v>15</v>
      </c>
      <c r="C86" t="s">
        <v>24</v>
      </c>
      <c r="D86">
        <v>33</v>
      </c>
      <c r="E86">
        <v>44067</v>
      </c>
      <c r="F86">
        <v>65360</v>
      </c>
      <c r="G86" t="s">
        <v>11</v>
      </c>
      <c r="H86" t="s">
        <v>116</v>
      </c>
    </row>
    <row r="87" spans="1:8" x14ac:dyDescent="0.3">
      <c r="A87" t="s">
        <v>201</v>
      </c>
      <c r="B87" t="s">
        <v>15</v>
      </c>
      <c r="C87" t="s">
        <v>18</v>
      </c>
      <c r="D87">
        <v>32</v>
      </c>
      <c r="E87">
        <v>44611</v>
      </c>
      <c r="F87">
        <v>41570</v>
      </c>
      <c r="G87" t="s">
        <v>11</v>
      </c>
      <c r="H87" t="s">
        <v>116</v>
      </c>
    </row>
    <row r="88" spans="1:8" x14ac:dyDescent="0.3">
      <c r="A88" t="s">
        <v>202</v>
      </c>
      <c r="B88" t="s">
        <v>15</v>
      </c>
      <c r="C88" t="s">
        <v>12</v>
      </c>
      <c r="D88">
        <v>33</v>
      </c>
      <c r="E88">
        <v>44312</v>
      </c>
      <c r="F88">
        <v>75280</v>
      </c>
      <c r="G88" t="s">
        <v>11</v>
      </c>
      <c r="H88" t="s">
        <v>116</v>
      </c>
    </row>
    <row r="89" spans="1:8" x14ac:dyDescent="0.3">
      <c r="A89" t="s">
        <v>203</v>
      </c>
      <c r="B89" t="s">
        <v>10</v>
      </c>
      <c r="C89" t="s">
        <v>26</v>
      </c>
      <c r="D89">
        <v>33</v>
      </c>
      <c r="E89">
        <v>44385</v>
      </c>
      <c r="F89">
        <v>74550</v>
      </c>
      <c r="G89" t="s">
        <v>11</v>
      </c>
      <c r="H89" t="s">
        <v>116</v>
      </c>
    </row>
    <row r="90" spans="1:8" x14ac:dyDescent="0.3">
      <c r="A90" t="s">
        <v>204</v>
      </c>
      <c r="B90" t="s">
        <v>10</v>
      </c>
      <c r="C90" t="s">
        <v>18</v>
      </c>
      <c r="D90">
        <v>30</v>
      </c>
      <c r="E90">
        <v>44701</v>
      </c>
      <c r="F90">
        <v>67950</v>
      </c>
      <c r="G90" t="s">
        <v>11</v>
      </c>
      <c r="H90" t="s">
        <v>116</v>
      </c>
    </row>
    <row r="91" spans="1:8" x14ac:dyDescent="0.3">
      <c r="A91" t="s">
        <v>205</v>
      </c>
      <c r="B91" t="s">
        <v>10</v>
      </c>
      <c r="C91" t="s">
        <v>24</v>
      </c>
      <c r="D91">
        <v>42</v>
      </c>
      <c r="E91">
        <v>44731</v>
      </c>
      <c r="F91">
        <v>70270</v>
      </c>
      <c r="G91" t="s">
        <v>23</v>
      </c>
      <c r="H91" t="s">
        <v>116</v>
      </c>
    </row>
    <row r="92" spans="1:8" x14ac:dyDescent="0.3">
      <c r="A92" t="s">
        <v>206</v>
      </c>
      <c r="B92" t="s">
        <v>10</v>
      </c>
      <c r="C92" t="s">
        <v>18</v>
      </c>
      <c r="D92">
        <v>26</v>
      </c>
      <c r="E92">
        <v>44411</v>
      </c>
      <c r="F92">
        <v>53540</v>
      </c>
      <c r="G92" t="s">
        <v>11</v>
      </c>
      <c r="H92" t="s">
        <v>116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B5F24-E49B-4981-8199-FFC41CD93CC4}">
  <sheetPr>
    <tabColor rgb="FFFFC000"/>
  </sheetPr>
  <dimension ref="A1:H113"/>
  <sheetViews>
    <sheetView workbookViewId="0">
      <selection activeCell="A3" sqref="A3"/>
    </sheetView>
  </sheetViews>
  <sheetFormatPr defaultRowHeight="14.4" x14ac:dyDescent="0.3"/>
  <cols>
    <col min="1" max="1" width="27.21875" bestFit="1" customWidth="1"/>
    <col min="2" max="2" width="9.33203125" bestFit="1" customWidth="1"/>
    <col min="3" max="3" width="6.44140625" bestFit="1" customWidth="1"/>
    <col min="4" max="4" width="13.109375" bestFit="1" customWidth="1"/>
    <col min="5" max="5" width="13" bestFit="1" customWidth="1"/>
    <col min="6" max="6" width="13.33203125" bestFit="1" customWidth="1"/>
    <col min="7" max="7" width="8.33203125" bestFit="1" customWidth="1"/>
    <col min="8" max="8" width="10" bestFit="1" customWidth="1"/>
  </cols>
  <sheetData>
    <row r="1" spans="1:8" x14ac:dyDescent="0.3">
      <c r="A1" t="s">
        <v>0</v>
      </c>
      <c r="B1" t="s">
        <v>1</v>
      </c>
      <c r="C1" t="s">
        <v>2</v>
      </c>
      <c r="D1" t="s">
        <v>3</v>
      </c>
      <c r="E1" t="s">
        <v>4</v>
      </c>
      <c r="F1" t="s">
        <v>5</v>
      </c>
      <c r="G1" t="s">
        <v>6</v>
      </c>
      <c r="H1" t="s">
        <v>7</v>
      </c>
    </row>
    <row r="2" spans="1:8" x14ac:dyDescent="0.3">
      <c r="A2" t="s">
        <v>9</v>
      </c>
      <c r="B2" t="s">
        <v>10</v>
      </c>
      <c r="C2">
        <v>20</v>
      </c>
      <c r="D2" t="s">
        <v>11</v>
      </c>
      <c r="E2" s="1">
        <v>44122</v>
      </c>
      <c r="F2" t="s">
        <v>12</v>
      </c>
      <c r="G2">
        <v>112650</v>
      </c>
      <c r="H2" t="s">
        <v>13</v>
      </c>
    </row>
    <row r="3" spans="1:8" x14ac:dyDescent="0.3">
      <c r="A3" t="s">
        <v>14</v>
      </c>
      <c r="B3" t="s">
        <v>15</v>
      </c>
      <c r="C3">
        <v>32</v>
      </c>
      <c r="D3" t="s">
        <v>16</v>
      </c>
      <c r="E3" s="1">
        <v>44293</v>
      </c>
      <c r="F3" t="s">
        <v>12</v>
      </c>
      <c r="G3">
        <v>43840</v>
      </c>
      <c r="H3" t="s">
        <v>13</v>
      </c>
    </row>
    <row r="4" spans="1:8" x14ac:dyDescent="0.3">
      <c r="A4" t="s">
        <v>17</v>
      </c>
      <c r="B4" t="s">
        <v>10</v>
      </c>
      <c r="C4">
        <v>31</v>
      </c>
      <c r="D4" t="s">
        <v>11</v>
      </c>
      <c r="E4" s="1">
        <v>44663</v>
      </c>
      <c r="F4" t="s">
        <v>18</v>
      </c>
      <c r="G4">
        <v>103550</v>
      </c>
      <c r="H4" t="s">
        <v>13</v>
      </c>
    </row>
    <row r="5" spans="1:8" x14ac:dyDescent="0.3">
      <c r="A5" t="s">
        <v>19</v>
      </c>
      <c r="B5" t="s">
        <v>15</v>
      </c>
      <c r="C5">
        <v>32</v>
      </c>
      <c r="D5" t="s">
        <v>11</v>
      </c>
      <c r="E5" s="1">
        <v>44339</v>
      </c>
      <c r="F5" t="s">
        <v>20</v>
      </c>
      <c r="G5">
        <v>45510</v>
      </c>
      <c r="H5" t="s">
        <v>13</v>
      </c>
    </row>
    <row r="6" spans="1:8" x14ac:dyDescent="0.3">
      <c r="A6" t="s">
        <v>21</v>
      </c>
      <c r="B6" t="s">
        <v>22</v>
      </c>
      <c r="C6">
        <v>37</v>
      </c>
      <c r="D6" t="s">
        <v>23</v>
      </c>
      <c r="E6" s="1">
        <v>44085</v>
      </c>
      <c r="F6" t="s">
        <v>24</v>
      </c>
      <c r="G6">
        <v>115440</v>
      </c>
      <c r="H6" t="s">
        <v>13</v>
      </c>
    </row>
    <row r="7" spans="1:8" x14ac:dyDescent="0.3">
      <c r="A7" t="s">
        <v>25</v>
      </c>
      <c r="B7" t="s">
        <v>15</v>
      </c>
      <c r="C7">
        <v>38</v>
      </c>
      <c r="D7" t="s">
        <v>16</v>
      </c>
      <c r="E7" s="1">
        <v>44268</v>
      </c>
      <c r="F7" t="s">
        <v>26</v>
      </c>
      <c r="G7">
        <v>56870</v>
      </c>
      <c r="H7" t="s">
        <v>13</v>
      </c>
    </row>
    <row r="8" spans="1:8" x14ac:dyDescent="0.3">
      <c r="A8" t="s">
        <v>27</v>
      </c>
      <c r="B8" t="s">
        <v>15</v>
      </c>
      <c r="C8">
        <v>25</v>
      </c>
      <c r="D8" t="s">
        <v>11</v>
      </c>
      <c r="E8" s="1">
        <v>44144</v>
      </c>
      <c r="F8" t="s">
        <v>26</v>
      </c>
      <c r="G8">
        <v>92700</v>
      </c>
      <c r="H8" t="s">
        <v>13</v>
      </c>
    </row>
    <row r="9" spans="1:8" x14ac:dyDescent="0.3">
      <c r="A9" t="s">
        <v>28</v>
      </c>
      <c r="B9" t="s">
        <v>22</v>
      </c>
      <c r="C9">
        <v>32</v>
      </c>
      <c r="D9" t="s">
        <v>11</v>
      </c>
      <c r="E9" s="1">
        <v>44713</v>
      </c>
      <c r="F9" t="s">
        <v>12</v>
      </c>
      <c r="G9">
        <v>91310</v>
      </c>
      <c r="H9" t="s">
        <v>13</v>
      </c>
    </row>
    <row r="10" spans="1:8" x14ac:dyDescent="0.3">
      <c r="A10" t="s">
        <v>29</v>
      </c>
      <c r="B10" t="s">
        <v>10</v>
      </c>
      <c r="C10">
        <v>33</v>
      </c>
      <c r="D10" t="s">
        <v>11</v>
      </c>
      <c r="E10" s="1">
        <v>44324</v>
      </c>
      <c r="F10" t="s">
        <v>26</v>
      </c>
      <c r="G10">
        <v>74550</v>
      </c>
      <c r="H10" t="s">
        <v>13</v>
      </c>
    </row>
    <row r="11" spans="1:8" x14ac:dyDescent="0.3">
      <c r="A11" t="s">
        <v>30</v>
      </c>
      <c r="B11" t="s">
        <v>10</v>
      </c>
      <c r="C11">
        <v>25</v>
      </c>
      <c r="D11" t="s">
        <v>16</v>
      </c>
      <c r="E11" s="1">
        <v>44665</v>
      </c>
      <c r="F11" t="s">
        <v>18</v>
      </c>
      <c r="G11">
        <v>109190</v>
      </c>
      <c r="H11" t="s">
        <v>13</v>
      </c>
    </row>
    <row r="12" spans="1:8" x14ac:dyDescent="0.3">
      <c r="A12" t="s">
        <v>31</v>
      </c>
      <c r="B12" t="s">
        <v>15</v>
      </c>
      <c r="C12">
        <v>40</v>
      </c>
      <c r="D12" t="s">
        <v>11</v>
      </c>
      <c r="E12" s="1">
        <v>44320</v>
      </c>
      <c r="F12" t="s">
        <v>12</v>
      </c>
      <c r="G12">
        <v>104410</v>
      </c>
      <c r="H12" t="s">
        <v>13</v>
      </c>
    </row>
    <row r="13" spans="1:8" x14ac:dyDescent="0.3">
      <c r="A13" t="s">
        <v>32</v>
      </c>
      <c r="B13" t="s">
        <v>10</v>
      </c>
      <c r="C13">
        <v>30</v>
      </c>
      <c r="D13" t="s">
        <v>11</v>
      </c>
      <c r="E13" s="1">
        <v>44544</v>
      </c>
      <c r="F13" t="s">
        <v>24</v>
      </c>
      <c r="G13">
        <v>96800</v>
      </c>
      <c r="H13" t="s">
        <v>13</v>
      </c>
    </row>
    <row r="14" spans="1:8" x14ac:dyDescent="0.3">
      <c r="A14" t="s">
        <v>33</v>
      </c>
      <c r="B14" t="s">
        <v>10</v>
      </c>
      <c r="C14">
        <v>28</v>
      </c>
      <c r="D14" t="s">
        <v>16</v>
      </c>
      <c r="E14" s="1">
        <v>43980</v>
      </c>
      <c r="F14" t="s">
        <v>24</v>
      </c>
      <c r="G14">
        <v>48170</v>
      </c>
      <c r="H14" t="s">
        <v>13</v>
      </c>
    </row>
    <row r="15" spans="1:8" x14ac:dyDescent="0.3">
      <c r="A15" t="s">
        <v>34</v>
      </c>
      <c r="B15" t="s">
        <v>10</v>
      </c>
      <c r="C15">
        <v>21</v>
      </c>
      <c r="D15" t="s">
        <v>11</v>
      </c>
      <c r="E15" s="1">
        <v>44042</v>
      </c>
      <c r="F15" t="s">
        <v>18</v>
      </c>
      <c r="G15">
        <v>37920</v>
      </c>
      <c r="H15" t="s">
        <v>13</v>
      </c>
    </row>
    <row r="16" spans="1:8" x14ac:dyDescent="0.3">
      <c r="A16" t="s">
        <v>35</v>
      </c>
      <c r="B16" t="s">
        <v>10</v>
      </c>
      <c r="C16">
        <v>34</v>
      </c>
      <c r="D16" t="s">
        <v>11</v>
      </c>
      <c r="E16" s="1">
        <v>44642</v>
      </c>
      <c r="F16" t="s">
        <v>18</v>
      </c>
      <c r="G16">
        <v>112650</v>
      </c>
      <c r="H16" t="s">
        <v>13</v>
      </c>
    </row>
    <row r="17" spans="1:8" x14ac:dyDescent="0.3">
      <c r="A17" t="s">
        <v>36</v>
      </c>
      <c r="B17" t="s">
        <v>15</v>
      </c>
      <c r="C17">
        <v>34</v>
      </c>
      <c r="D17" t="s">
        <v>23</v>
      </c>
      <c r="E17" s="1">
        <v>44660</v>
      </c>
      <c r="F17" t="s">
        <v>26</v>
      </c>
      <c r="G17">
        <v>49630</v>
      </c>
      <c r="H17" t="s">
        <v>13</v>
      </c>
    </row>
    <row r="18" spans="1:8" x14ac:dyDescent="0.3">
      <c r="A18" t="s">
        <v>37</v>
      </c>
      <c r="B18" t="s">
        <v>10</v>
      </c>
      <c r="C18">
        <v>36</v>
      </c>
      <c r="D18" t="s">
        <v>11</v>
      </c>
      <c r="E18" s="1">
        <v>43958</v>
      </c>
      <c r="F18" t="s">
        <v>12</v>
      </c>
      <c r="G18">
        <v>118840</v>
      </c>
      <c r="H18" t="s">
        <v>13</v>
      </c>
    </row>
    <row r="19" spans="1:8" x14ac:dyDescent="0.3">
      <c r="A19" t="s">
        <v>38</v>
      </c>
      <c r="B19" t="s">
        <v>10</v>
      </c>
      <c r="C19">
        <v>30</v>
      </c>
      <c r="D19" t="s">
        <v>11</v>
      </c>
      <c r="E19" s="1">
        <v>44789</v>
      </c>
      <c r="F19" t="s">
        <v>12</v>
      </c>
      <c r="G19">
        <v>69710</v>
      </c>
      <c r="H19" t="s">
        <v>13</v>
      </c>
    </row>
    <row r="20" spans="1:8" x14ac:dyDescent="0.3">
      <c r="A20" t="s">
        <v>39</v>
      </c>
      <c r="B20" t="s">
        <v>10</v>
      </c>
      <c r="C20">
        <v>20</v>
      </c>
      <c r="D20" t="s">
        <v>11</v>
      </c>
      <c r="E20" s="1">
        <v>44683</v>
      </c>
      <c r="F20" t="s">
        <v>18</v>
      </c>
      <c r="G20">
        <v>79570</v>
      </c>
      <c r="H20" t="s">
        <v>13</v>
      </c>
    </row>
    <row r="21" spans="1:8" x14ac:dyDescent="0.3">
      <c r="A21" t="s">
        <v>40</v>
      </c>
      <c r="B21" t="s">
        <v>15</v>
      </c>
      <c r="C21">
        <v>22</v>
      </c>
      <c r="D21" t="s">
        <v>16</v>
      </c>
      <c r="E21" s="1">
        <v>44388</v>
      </c>
      <c r="F21" t="s">
        <v>18</v>
      </c>
      <c r="G21">
        <v>76900</v>
      </c>
      <c r="H21" t="s">
        <v>13</v>
      </c>
    </row>
    <row r="22" spans="1:8" x14ac:dyDescent="0.3">
      <c r="A22" t="s">
        <v>41</v>
      </c>
      <c r="B22" t="s">
        <v>10</v>
      </c>
      <c r="C22">
        <v>27</v>
      </c>
      <c r="D22" t="s">
        <v>11</v>
      </c>
      <c r="E22" s="1">
        <v>44073</v>
      </c>
      <c r="F22" t="s">
        <v>26</v>
      </c>
      <c r="G22">
        <v>54970</v>
      </c>
      <c r="H22" t="s">
        <v>13</v>
      </c>
    </row>
    <row r="23" spans="1:8" x14ac:dyDescent="0.3">
      <c r="A23" t="s">
        <v>42</v>
      </c>
      <c r="B23" t="s">
        <v>10</v>
      </c>
      <c r="C23">
        <v>37</v>
      </c>
      <c r="D23" t="s">
        <v>23</v>
      </c>
      <c r="E23" s="1">
        <v>44277</v>
      </c>
      <c r="F23" t="s">
        <v>12</v>
      </c>
      <c r="G23">
        <v>88050</v>
      </c>
      <c r="H23" t="s">
        <v>13</v>
      </c>
    </row>
    <row r="24" spans="1:8" x14ac:dyDescent="0.3">
      <c r="A24" t="s">
        <v>43</v>
      </c>
      <c r="B24" t="s">
        <v>10</v>
      </c>
      <c r="C24">
        <v>43</v>
      </c>
      <c r="D24" t="s">
        <v>11</v>
      </c>
      <c r="E24" s="1">
        <v>44558</v>
      </c>
      <c r="F24" t="s">
        <v>26</v>
      </c>
      <c r="G24">
        <v>36040</v>
      </c>
      <c r="H24" t="s">
        <v>13</v>
      </c>
    </row>
    <row r="25" spans="1:8" x14ac:dyDescent="0.3">
      <c r="A25" t="s">
        <v>44</v>
      </c>
      <c r="B25" t="s">
        <v>15</v>
      </c>
      <c r="C25">
        <v>42</v>
      </c>
      <c r="D25" t="s">
        <v>45</v>
      </c>
      <c r="E25" s="1">
        <v>44718</v>
      </c>
      <c r="F25" t="s">
        <v>18</v>
      </c>
      <c r="G25">
        <v>75000</v>
      </c>
      <c r="H25" t="s">
        <v>13</v>
      </c>
    </row>
    <row r="26" spans="1:8" x14ac:dyDescent="0.3">
      <c r="A26" t="s">
        <v>46</v>
      </c>
      <c r="B26" t="s">
        <v>10</v>
      </c>
      <c r="C26">
        <v>35</v>
      </c>
      <c r="D26" t="s">
        <v>11</v>
      </c>
      <c r="E26" s="1">
        <v>44666</v>
      </c>
      <c r="F26" t="s">
        <v>18</v>
      </c>
      <c r="G26">
        <v>40400</v>
      </c>
      <c r="H26" t="s">
        <v>13</v>
      </c>
    </row>
    <row r="27" spans="1:8" x14ac:dyDescent="0.3">
      <c r="A27" t="s">
        <v>47</v>
      </c>
      <c r="B27" t="s">
        <v>10</v>
      </c>
      <c r="C27">
        <v>24</v>
      </c>
      <c r="D27" t="s">
        <v>11</v>
      </c>
      <c r="E27" s="1">
        <v>44625</v>
      </c>
      <c r="F27" t="s">
        <v>12</v>
      </c>
      <c r="G27">
        <v>100420</v>
      </c>
      <c r="H27" t="s">
        <v>13</v>
      </c>
    </row>
    <row r="28" spans="1:8" x14ac:dyDescent="0.3">
      <c r="A28" t="s">
        <v>48</v>
      </c>
      <c r="B28" t="s">
        <v>15</v>
      </c>
      <c r="C28">
        <v>31</v>
      </c>
      <c r="D28" t="s">
        <v>11</v>
      </c>
      <c r="E28" s="1">
        <v>44604</v>
      </c>
      <c r="F28" t="s">
        <v>12</v>
      </c>
      <c r="G28">
        <v>58100</v>
      </c>
      <c r="H28" t="s">
        <v>13</v>
      </c>
    </row>
    <row r="29" spans="1:8" x14ac:dyDescent="0.3">
      <c r="A29" t="s">
        <v>49</v>
      </c>
      <c r="B29" t="s">
        <v>15</v>
      </c>
      <c r="C29">
        <v>44</v>
      </c>
      <c r="D29" t="s">
        <v>11</v>
      </c>
      <c r="E29" s="1">
        <v>44985</v>
      </c>
      <c r="F29" t="s">
        <v>12</v>
      </c>
      <c r="G29">
        <v>114870</v>
      </c>
      <c r="H29" t="s">
        <v>13</v>
      </c>
    </row>
    <row r="30" spans="1:8" x14ac:dyDescent="0.3">
      <c r="A30" t="s">
        <v>50</v>
      </c>
      <c r="B30" t="s">
        <v>15</v>
      </c>
      <c r="C30">
        <v>32</v>
      </c>
      <c r="D30" t="s">
        <v>11</v>
      </c>
      <c r="E30" s="1">
        <v>44549</v>
      </c>
      <c r="F30" t="s">
        <v>18</v>
      </c>
      <c r="G30">
        <v>41570</v>
      </c>
      <c r="H30" t="s">
        <v>13</v>
      </c>
    </row>
    <row r="31" spans="1:8" x14ac:dyDescent="0.3">
      <c r="A31" t="s">
        <v>51</v>
      </c>
      <c r="B31" t="s">
        <v>15</v>
      </c>
      <c r="C31">
        <v>30</v>
      </c>
      <c r="D31" t="s">
        <v>11</v>
      </c>
      <c r="E31" s="1">
        <v>44800</v>
      </c>
      <c r="F31" t="s">
        <v>18</v>
      </c>
      <c r="G31">
        <v>112570</v>
      </c>
      <c r="H31" t="s">
        <v>13</v>
      </c>
    </row>
    <row r="32" spans="1:8" x14ac:dyDescent="0.3">
      <c r="A32" t="s">
        <v>52</v>
      </c>
      <c r="B32" t="s">
        <v>10</v>
      </c>
      <c r="C32">
        <v>26</v>
      </c>
      <c r="D32" t="s">
        <v>11</v>
      </c>
      <c r="E32" s="1">
        <v>44164</v>
      </c>
      <c r="F32" t="s">
        <v>18</v>
      </c>
      <c r="G32">
        <v>47360</v>
      </c>
      <c r="H32" t="s">
        <v>13</v>
      </c>
    </row>
    <row r="33" spans="1:8" x14ac:dyDescent="0.3">
      <c r="A33" t="s">
        <v>53</v>
      </c>
      <c r="B33" t="s">
        <v>15</v>
      </c>
      <c r="C33">
        <v>21</v>
      </c>
      <c r="D33" t="s">
        <v>11</v>
      </c>
      <c r="E33" s="1">
        <v>44256</v>
      </c>
      <c r="F33" t="s">
        <v>24</v>
      </c>
      <c r="G33">
        <v>65920</v>
      </c>
      <c r="H33" t="s">
        <v>13</v>
      </c>
    </row>
    <row r="34" spans="1:8" x14ac:dyDescent="0.3">
      <c r="A34" t="s">
        <v>54</v>
      </c>
      <c r="B34" t="s">
        <v>15</v>
      </c>
      <c r="C34">
        <v>28</v>
      </c>
      <c r="D34" t="s">
        <v>11</v>
      </c>
      <c r="E34" s="1">
        <v>44571</v>
      </c>
      <c r="F34" t="s">
        <v>18</v>
      </c>
      <c r="G34">
        <v>99970</v>
      </c>
      <c r="H34" t="s">
        <v>13</v>
      </c>
    </row>
    <row r="35" spans="1:8" x14ac:dyDescent="0.3">
      <c r="A35" t="s">
        <v>55</v>
      </c>
      <c r="B35" t="s">
        <v>15</v>
      </c>
      <c r="C35">
        <v>25</v>
      </c>
      <c r="D35" t="s">
        <v>16</v>
      </c>
      <c r="E35" s="1">
        <v>44633</v>
      </c>
      <c r="F35" t="s">
        <v>12</v>
      </c>
      <c r="G35">
        <v>80700</v>
      </c>
      <c r="H35" t="s">
        <v>13</v>
      </c>
    </row>
    <row r="36" spans="1:8" x14ac:dyDescent="0.3">
      <c r="A36" t="s">
        <v>56</v>
      </c>
      <c r="B36" t="s">
        <v>10</v>
      </c>
      <c r="C36">
        <v>24</v>
      </c>
      <c r="D36" t="s">
        <v>23</v>
      </c>
      <c r="E36" s="1">
        <v>44375</v>
      </c>
      <c r="F36" t="s">
        <v>24</v>
      </c>
      <c r="G36">
        <v>52610</v>
      </c>
      <c r="H36" t="s">
        <v>13</v>
      </c>
    </row>
    <row r="37" spans="1:8" x14ac:dyDescent="0.3">
      <c r="A37" t="s">
        <v>57</v>
      </c>
      <c r="B37" t="s">
        <v>10</v>
      </c>
      <c r="C37">
        <v>29</v>
      </c>
      <c r="D37" t="s">
        <v>23</v>
      </c>
      <c r="E37" s="1">
        <v>44119</v>
      </c>
      <c r="F37" t="s">
        <v>12</v>
      </c>
      <c r="G37">
        <v>112110</v>
      </c>
      <c r="H37" t="s">
        <v>13</v>
      </c>
    </row>
    <row r="38" spans="1:8" x14ac:dyDescent="0.3">
      <c r="A38" t="s">
        <v>58</v>
      </c>
      <c r="B38" t="s">
        <v>15</v>
      </c>
      <c r="C38">
        <v>27</v>
      </c>
      <c r="D38" t="s">
        <v>11</v>
      </c>
      <c r="E38" s="1">
        <v>44061</v>
      </c>
      <c r="F38" t="s">
        <v>20</v>
      </c>
      <c r="G38">
        <v>119110</v>
      </c>
      <c r="H38" t="s">
        <v>13</v>
      </c>
    </row>
    <row r="39" spans="1:8" x14ac:dyDescent="0.3">
      <c r="A39" t="s">
        <v>59</v>
      </c>
      <c r="B39" t="s">
        <v>10</v>
      </c>
      <c r="C39">
        <v>22</v>
      </c>
      <c r="D39" t="s">
        <v>16</v>
      </c>
      <c r="E39" s="1">
        <v>44384</v>
      </c>
      <c r="F39" t="s">
        <v>26</v>
      </c>
      <c r="G39">
        <v>112780</v>
      </c>
      <c r="H39" t="s">
        <v>13</v>
      </c>
    </row>
    <row r="40" spans="1:8" x14ac:dyDescent="0.3">
      <c r="A40" t="s">
        <v>60</v>
      </c>
      <c r="B40" t="s">
        <v>15</v>
      </c>
      <c r="C40">
        <v>36</v>
      </c>
      <c r="D40" t="s">
        <v>11</v>
      </c>
      <c r="E40" s="1">
        <v>44023</v>
      </c>
      <c r="F40" t="s">
        <v>18</v>
      </c>
      <c r="G40">
        <v>114890</v>
      </c>
      <c r="H40" t="s">
        <v>13</v>
      </c>
    </row>
    <row r="41" spans="1:8" x14ac:dyDescent="0.3">
      <c r="A41" t="s">
        <v>61</v>
      </c>
      <c r="B41" t="s">
        <v>10</v>
      </c>
      <c r="C41">
        <v>27</v>
      </c>
      <c r="D41" t="s">
        <v>11</v>
      </c>
      <c r="E41" s="1">
        <v>44506</v>
      </c>
      <c r="F41" t="s">
        <v>24</v>
      </c>
      <c r="G41">
        <v>48980</v>
      </c>
      <c r="H41" t="s">
        <v>13</v>
      </c>
    </row>
    <row r="42" spans="1:8" x14ac:dyDescent="0.3">
      <c r="A42" t="s">
        <v>62</v>
      </c>
      <c r="B42" t="s">
        <v>10</v>
      </c>
      <c r="C42">
        <v>21</v>
      </c>
      <c r="D42" t="s">
        <v>11</v>
      </c>
      <c r="E42" s="1">
        <v>44180</v>
      </c>
      <c r="F42" t="s">
        <v>20</v>
      </c>
      <c r="G42">
        <v>75880</v>
      </c>
      <c r="H42" t="s">
        <v>13</v>
      </c>
    </row>
    <row r="43" spans="1:8" x14ac:dyDescent="0.3">
      <c r="A43" t="s">
        <v>63</v>
      </c>
      <c r="B43" t="s">
        <v>15</v>
      </c>
      <c r="C43">
        <v>28</v>
      </c>
      <c r="D43" t="s">
        <v>11</v>
      </c>
      <c r="E43" s="1">
        <v>44296</v>
      </c>
      <c r="F43" t="s">
        <v>26</v>
      </c>
      <c r="G43">
        <v>53240</v>
      </c>
      <c r="H43" t="s">
        <v>13</v>
      </c>
    </row>
    <row r="44" spans="1:8" x14ac:dyDescent="0.3">
      <c r="A44" t="s">
        <v>64</v>
      </c>
      <c r="B44" t="s">
        <v>15</v>
      </c>
      <c r="C44">
        <v>34</v>
      </c>
      <c r="D44" t="s">
        <v>11</v>
      </c>
      <c r="E44" s="1">
        <v>44397</v>
      </c>
      <c r="F44" t="s">
        <v>24</v>
      </c>
      <c r="G44">
        <v>85000</v>
      </c>
      <c r="H44" t="s">
        <v>13</v>
      </c>
    </row>
    <row r="45" spans="1:8" x14ac:dyDescent="0.3">
      <c r="A45" t="s">
        <v>65</v>
      </c>
      <c r="B45" t="s">
        <v>15</v>
      </c>
      <c r="C45">
        <v>21</v>
      </c>
      <c r="D45" t="s">
        <v>11</v>
      </c>
      <c r="E45" s="1">
        <v>44619</v>
      </c>
      <c r="F45" t="s">
        <v>12</v>
      </c>
      <c r="G45">
        <v>33920</v>
      </c>
      <c r="H45" t="s">
        <v>13</v>
      </c>
    </row>
    <row r="46" spans="1:8" x14ac:dyDescent="0.3">
      <c r="A46" t="s">
        <v>66</v>
      </c>
      <c r="B46" t="s">
        <v>15</v>
      </c>
      <c r="C46">
        <v>33</v>
      </c>
      <c r="D46" t="s">
        <v>11</v>
      </c>
      <c r="E46" s="1">
        <v>44253</v>
      </c>
      <c r="F46" t="s">
        <v>12</v>
      </c>
      <c r="G46">
        <v>75280</v>
      </c>
      <c r="H46" t="s">
        <v>13</v>
      </c>
    </row>
    <row r="47" spans="1:8" x14ac:dyDescent="0.3">
      <c r="A47" t="s">
        <v>67</v>
      </c>
      <c r="B47" t="s">
        <v>15</v>
      </c>
      <c r="C47">
        <v>34</v>
      </c>
      <c r="D47" t="s">
        <v>11</v>
      </c>
      <c r="E47" s="1">
        <v>44594</v>
      </c>
      <c r="F47" t="s">
        <v>24</v>
      </c>
      <c r="G47">
        <v>58940</v>
      </c>
      <c r="H47" t="s">
        <v>13</v>
      </c>
    </row>
    <row r="48" spans="1:8" x14ac:dyDescent="0.3">
      <c r="A48" t="s">
        <v>68</v>
      </c>
      <c r="B48" t="s">
        <v>15</v>
      </c>
      <c r="C48">
        <v>28</v>
      </c>
      <c r="D48" t="s">
        <v>11</v>
      </c>
      <c r="E48" s="1">
        <v>44425</v>
      </c>
      <c r="F48" t="s">
        <v>18</v>
      </c>
      <c r="G48">
        <v>104770</v>
      </c>
      <c r="H48" t="s">
        <v>13</v>
      </c>
    </row>
    <row r="49" spans="1:8" x14ac:dyDescent="0.3">
      <c r="A49" t="s">
        <v>69</v>
      </c>
      <c r="B49" t="s">
        <v>10</v>
      </c>
      <c r="C49">
        <v>21</v>
      </c>
      <c r="D49" t="s">
        <v>11</v>
      </c>
      <c r="E49" s="1">
        <v>44701</v>
      </c>
      <c r="F49" t="s">
        <v>18</v>
      </c>
      <c r="G49">
        <v>57090</v>
      </c>
      <c r="H49" t="s">
        <v>13</v>
      </c>
    </row>
    <row r="50" spans="1:8" x14ac:dyDescent="0.3">
      <c r="A50" t="s">
        <v>70</v>
      </c>
      <c r="B50" t="s">
        <v>10</v>
      </c>
      <c r="C50">
        <v>27</v>
      </c>
      <c r="D50" t="s">
        <v>16</v>
      </c>
      <c r="E50" s="1">
        <v>44174</v>
      </c>
      <c r="F50" t="s">
        <v>24</v>
      </c>
      <c r="G50">
        <v>91650</v>
      </c>
      <c r="H50" t="s">
        <v>13</v>
      </c>
    </row>
    <row r="51" spans="1:8" x14ac:dyDescent="0.3">
      <c r="A51" t="s">
        <v>71</v>
      </c>
      <c r="B51" t="s">
        <v>10</v>
      </c>
      <c r="C51">
        <v>42</v>
      </c>
      <c r="D51" t="s">
        <v>23</v>
      </c>
      <c r="E51" s="1">
        <v>44670</v>
      </c>
      <c r="F51" t="s">
        <v>24</v>
      </c>
      <c r="G51">
        <v>70270</v>
      </c>
      <c r="H51" t="s">
        <v>13</v>
      </c>
    </row>
    <row r="52" spans="1:8" x14ac:dyDescent="0.3">
      <c r="A52" t="s">
        <v>72</v>
      </c>
      <c r="B52" t="s">
        <v>15</v>
      </c>
      <c r="C52">
        <v>28</v>
      </c>
      <c r="D52" t="s">
        <v>11</v>
      </c>
      <c r="E52" s="1">
        <v>44124</v>
      </c>
      <c r="F52" t="s">
        <v>24</v>
      </c>
      <c r="G52">
        <v>75970</v>
      </c>
      <c r="H52" t="s">
        <v>13</v>
      </c>
    </row>
    <row r="53" spans="1:8" x14ac:dyDescent="0.3">
      <c r="A53" t="s">
        <v>73</v>
      </c>
      <c r="B53" t="s">
        <v>22</v>
      </c>
      <c r="C53">
        <v>27</v>
      </c>
      <c r="D53" t="s">
        <v>16</v>
      </c>
      <c r="E53" s="1">
        <v>44212</v>
      </c>
      <c r="F53" t="s">
        <v>12</v>
      </c>
      <c r="G53">
        <v>90700</v>
      </c>
      <c r="H53" t="s">
        <v>13</v>
      </c>
    </row>
    <row r="54" spans="1:8" x14ac:dyDescent="0.3">
      <c r="A54" t="s">
        <v>74</v>
      </c>
      <c r="B54" t="s">
        <v>10</v>
      </c>
      <c r="C54">
        <v>30</v>
      </c>
      <c r="D54" t="s">
        <v>11</v>
      </c>
      <c r="E54" s="1">
        <v>44607</v>
      </c>
      <c r="F54" t="s">
        <v>18</v>
      </c>
      <c r="G54">
        <v>60570</v>
      </c>
      <c r="H54" t="s">
        <v>13</v>
      </c>
    </row>
    <row r="55" spans="1:8" x14ac:dyDescent="0.3">
      <c r="A55" t="s">
        <v>75</v>
      </c>
      <c r="B55" t="s">
        <v>10</v>
      </c>
      <c r="C55">
        <v>33</v>
      </c>
      <c r="D55" t="s">
        <v>11</v>
      </c>
      <c r="E55" s="1">
        <v>44103</v>
      </c>
      <c r="F55" t="s">
        <v>18</v>
      </c>
      <c r="G55">
        <v>115920</v>
      </c>
      <c r="H55" t="s">
        <v>13</v>
      </c>
    </row>
    <row r="56" spans="1:8" x14ac:dyDescent="0.3">
      <c r="A56" t="s">
        <v>76</v>
      </c>
      <c r="B56" t="s">
        <v>15</v>
      </c>
      <c r="C56">
        <v>33</v>
      </c>
      <c r="D56" t="s">
        <v>11</v>
      </c>
      <c r="E56" s="1">
        <v>44006</v>
      </c>
      <c r="F56" t="s">
        <v>24</v>
      </c>
      <c r="G56">
        <v>65360</v>
      </c>
      <c r="H56" t="s">
        <v>13</v>
      </c>
    </row>
    <row r="57" spans="1:8" x14ac:dyDescent="0.3">
      <c r="A57" t="s">
        <v>77</v>
      </c>
      <c r="B57" t="s">
        <v>22</v>
      </c>
      <c r="C57">
        <v>30</v>
      </c>
      <c r="D57" t="s">
        <v>11</v>
      </c>
      <c r="E57" s="1">
        <v>44535</v>
      </c>
      <c r="F57" t="s">
        <v>24</v>
      </c>
      <c r="G57">
        <v>64000</v>
      </c>
      <c r="H57" t="s">
        <v>13</v>
      </c>
    </row>
    <row r="58" spans="1:8" x14ac:dyDescent="0.3">
      <c r="A58" t="s">
        <v>78</v>
      </c>
      <c r="B58" t="s">
        <v>15</v>
      </c>
      <c r="C58">
        <v>34</v>
      </c>
      <c r="D58" t="s">
        <v>11</v>
      </c>
      <c r="E58" s="1">
        <v>44383</v>
      </c>
      <c r="F58" t="s">
        <v>24</v>
      </c>
      <c r="G58">
        <v>92450</v>
      </c>
      <c r="H58" t="s">
        <v>13</v>
      </c>
    </row>
    <row r="59" spans="1:8" x14ac:dyDescent="0.3">
      <c r="A59" t="s">
        <v>79</v>
      </c>
      <c r="B59" t="s">
        <v>10</v>
      </c>
      <c r="C59">
        <v>31</v>
      </c>
      <c r="D59" t="s">
        <v>11</v>
      </c>
      <c r="E59" s="1">
        <v>44450</v>
      </c>
      <c r="F59" t="s">
        <v>12</v>
      </c>
      <c r="G59">
        <v>48950</v>
      </c>
      <c r="H59" t="s">
        <v>13</v>
      </c>
    </row>
    <row r="60" spans="1:8" x14ac:dyDescent="0.3">
      <c r="A60" t="s">
        <v>80</v>
      </c>
      <c r="B60" t="s">
        <v>15</v>
      </c>
      <c r="C60">
        <v>27</v>
      </c>
      <c r="D60" t="s">
        <v>11</v>
      </c>
      <c r="E60" s="1">
        <v>44625</v>
      </c>
      <c r="F60" t="s">
        <v>12</v>
      </c>
      <c r="G60">
        <v>83750</v>
      </c>
      <c r="H60" t="s">
        <v>13</v>
      </c>
    </row>
    <row r="61" spans="1:8" x14ac:dyDescent="0.3">
      <c r="A61" t="s">
        <v>81</v>
      </c>
      <c r="B61" t="s">
        <v>15</v>
      </c>
      <c r="C61">
        <v>40</v>
      </c>
      <c r="D61" t="s">
        <v>11</v>
      </c>
      <c r="E61" s="1">
        <v>44276</v>
      </c>
      <c r="F61" t="s">
        <v>12</v>
      </c>
      <c r="G61">
        <v>87620</v>
      </c>
      <c r="H61" t="s">
        <v>13</v>
      </c>
    </row>
    <row r="62" spans="1:8" x14ac:dyDescent="0.3">
      <c r="A62" t="s">
        <v>82</v>
      </c>
      <c r="B62" t="s">
        <v>15</v>
      </c>
      <c r="C62">
        <v>20</v>
      </c>
      <c r="D62" t="s">
        <v>23</v>
      </c>
      <c r="E62" s="1">
        <v>44476</v>
      </c>
      <c r="F62" t="s">
        <v>26</v>
      </c>
      <c r="G62">
        <v>68900</v>
      </c>
      <c r="H62" t="s">
        <v>13</v>
      </c>
    </row>
    <row r="63" spans="1:8" x14ac:dyDescent="0.3">
      <c r="A63" t="s">
        <v>83</v>
      </c>
      <c r="B63" t="s">
        <v>10</v>
      </c>
      <c r="C63">
        <v>32</v>
      </c>
      <c r="D63" t="s">
        <v>11</v>
      </c>
      <c r="E63" s="1">
        <v>44403</v>
      </c>
      <c r="F63" t="s">
        <v>26</v>
      </c>
      <c r="G63">
        <v>53540</v>
      </c>
      <c r="H63" t="s">
        <v>13</v>
      </c>
    </row>
    <row r="64" spans="1:8" x14ac:dyDescent="0.3">
      <c r="A64" t="s">
        <v>84</v>
      </c>
      <c r="B64" t="s">
        <v>10</v>
      </c>
      <c r="C64">
        <v>28</v>
      </c>
      <c r="D64" t="s">
        <v>85</v>
      </c>
      <c r="E64" s="1">
        <v>44758</v>
      </c>
      <c r="F64" t="s">
        <v>26</v>
      </c>
      <c r="G64">
        <v>43510</v>
      </c>
      <c r="H64" t="s">
        <v>13</v>
      </c>
    </row>
    <row r="65" spans="1:8" x14ac:dyDescent="0.3">
      <c r="A65" t="s">
        <v>86</v>
      </c>
      <c r="B65" t="s">
        <v>15</v>
      </c>
      <c r="C65">
        <v>38</v>
      </c>
      <c r="D65" t="s">
        <v>45</v>
      </c>
      <c r="E65" s="1">
        <v>44316</v>
      </c>
      <c r="F65" t="s">
        <v>26</v>
      </c>
      <c r="G65">
        <v>109160</v>
      </c>
      <c r="H65" t="s">
        <v>13</v>
      </c>
    </row>
    <row r="66" spans="1:8" x14ac:dyDescent="0.3">
      <c r="A66" t="s">
        <v>87</v>
      </c>
      <c r="B66" t="s">
        <v>10</v>
      </c>
      <c r="C66">
        <v>40</v>
      </c>
      <c r="D66" t="s">
        <v>11</v>
      </c>
      <c r="E66" s="1">
        <v>44204</v>
      </c>
      <c r="F66" t="s">
        <v>18</v>
      </c>
      <c r="G66">
        <v>99750</v>
      </c>
      <c r="H66" t="s">
        <v>13</v>
      </c>
    </row>
    <row r="67" spans="1:8" x14ac:dyDescent="0.3">
      <c r="A67" t="s">
        <v>88</v>
      </c>
      <c r="B67" t="s">
        <v>15</v>
      </c>
      <c r="C67">
        <v>31</v>
      </c>
      <c r="D67" t="s">
        <v>11</v>
      </c>
      <c r="E67" s="1">
        <v>44084</v>
      </c>
      <c r="F67" t="s">
        <v>12</v>
      </c>
      <c r="G67">
        <v>41980</v>
      </c>
      <c r="H67" t="s">
        <v>13</v>
      </c>
    </row>
    <row r="68" spans="1:8" x14ac:dyDescent="0.3">
      <c r="A68" t="s">
        <v>89</v>
      </c>
      <c r="B68" t="s">
        <v>10</v>
      </c>
      <c r="C68">
        <v>36</v>
      </c>
      <c r="D68" t="s">
        <v>11</v>
      </c>
      <c r="E68" s="1">
        <v>44272</v>
      </c>
      <c r="F68" t="s">
        <v>24</v>
      </c>
      <c r="G68">
        <v>71380</v>
      </c>
      <c r="H68" t="s">
        <v>13</v>
      </c>
    </row>
    <row r="69" spans="1:8" x14ac:dyDescent="0.3">
      <c r="A69" t="s">
        <v>90</v>
      </c>
      <c r="B69" t="s">
        <v>10</v>
      </c>
      <c r="C69">
        <v>27</v>
      </c>
      <c r="D69" t="s">
        <v>85</v>
      </c>
      <c r="E69" s="1">
        <v>44547</v>
      </c>
      <c r="F69" t="s">
        <v>18</v>
      </c>
      <c r="G69">
        <v>113280</v>
      </c>
      <c r="H69" t="s">
        <v>13</v>
      </c>
    </row>
    <row r="70" spans="1:8" x14ac:dyDescent="0.3">
      <c r="A70" t="s">
        <v>91</v>
      </c>
      <c r="B70" t="s">
        <v>15</v>
      </c>
      <c r="C70">
        <v>33</v>
      </c>
      <c r="D70" t="s">
        <v>11</v>
      </c>
      <c r="E70" s="1">
        <v>44747</v>
      </c>
      <c r="F70" t="s">
        <v>24</v>
      </c>
      <c r="G70">
        <v>86570</v>
      </c>
      <c r="H70" t="s">
        <v>13</v>
      </c>
    </row>
    <row r="71" spans="1:8" x14ac:dyDescent="0.3">
      <c r="A71" t="s">
        <v>92</v>
      </c>
      <c r="B71" t="s">
        <v>10</v>
      </c>
      <c r="C71">
        <v>26</v>
      </c>
      <c r="D71" t="s">
        <v>11</v>
      </c>
      <c r="E71" s="1">
        <v>44350</v>
      </c>
      <c r="F71" t="s">
        <v>18</v>
      </c>
      <c r="G71">
        <v>53540</v>
      </c>
      <c r="H71" t="s">
        <v>13</v>
      </c>
    </row>
    <row r="72" spans="1:8" x14ac:dyDescent="0.3">
      <c r="A72" t="s">
        <v>93</v>
      </c>
      <c r="B72" t="s">
        <v>10</v>
      </c>
      <c r="C72">
        <v>37</v>
      </c>
      <c r="D72" t="s">
        <v>11</v>
      </c>
      <c r="E72" s="1">
        <v>44640</v>
      </c>
      <c r="F72" t="s">
        <v>12</v>
      </c>
      <c r="G72">
        <v>69070</v>
      </c>
      <c r="H72" t="s">
        <v>13</v>
      </c>
    </row>
    <row r="73" spans="1:8" x14ac:dyDescent="0.3">
      <c r="A73" t="s">
        <v>94</v>
      </c>
      <c r="B73" t="s">
        <v>15</v>
      </c>
      <c r="C73">
        <v>30</v>
      </c>
      <c r="D73" t="s">
        <v>23</v>
      </c>
      <c r="E73" s="1">
        <v>44328</v>
      </c>
      <c r="F73" t="s">
        <v>24</v>
      </c>
      <c r="G73">
        <v>67910</v>
      </c>
      <c r="H73" t="s">
        <v>13</v>
      </c>
    </row>
    <row r="74" spans="1:8" x14ac:dyDescent="0.3">
      <c r="A74" t="s">
        <v>95</v>
      </c>
      <c r="B74" t="s">
        <v>10</v>
      </c>
      <c r="C74">
        <v>30</v>
      </c>
      <c r="D74" t="s">
        <v>11</v>
      </c>
      <c r="E74" s="1">
        <v>44214</v>
      </c>
      <c r="F74" t="s">
        <v>12</v>
      </c>
      <c r="G74">
        <v>69120</v>
      </c>
      <c r="H74" t="s">
        <v>13</v>
      </c>
    </row>
    <row r="75" spans="1:8" x14ac:dyDescent="0.3">
      <c r="A75" t="s">
        <v>96</v>
      </c>
      <c r="B75" t="s">
        <v>15</v>
      </c>
      <c r="C75">
        <v>34</v>
      </c>
      <c r="D75" t="s">
        <v>11</v>
      </c>
      <c r="E75" s="1">
        <v>44550</v>
      </c>
      <c r="F75" t="s">
        <v>24</v>
      </c>
      <c r="G75">
        <v>60130</v>
      </c>
      <c r="H75" t="s">
        <v>13</v>
      </c>
    </row>
    <row r="76" spans="1:8" x14ac:dyDescent="0.3">
      <c r="A76" t="s">
        <v>97</v>
      </c>
      <c r="B76" t="s">
        <v>10</v>
      </c>
      <c r="C76">
        <v>23</v>
      </c>
      <c r="D76" t="s">
        <v>11</v>
      </c>
      <c r="E76" s="1">
        <v>44378</v>
      </c>
      <c r="F76" t="s">
        <v>18</v>
      </c>
      <c r="G76">
        <v>106460</v>
      </c>
      <c r="H76" t="s">
        <v>13</v>
      </c>
    </row>
    <row r="77" spans="1:8" x14ac:dyDescent="0.3">
      <c r="A77" t="s">
        <v>98</v>
      </c>
      <c r="B77" t="s">
        <v>15</v>
      </c>
      <c r="C77">
        <v>37</v>
      </c>
      <c r="D77" t="s">
        <v>11</v>
      </c>
      <c r="E77" s="1">
        <v>44389</v>
      </c>
      <c r="F77" t="s">
        <v>20</v>
      </c>
      <c r="G77">
        <v>118100</v>
      </c>
      <c r="H77" t="s">
        <v>13</v>
      </c>
    </row>
    <row r="78" spans="1:8" x14ac:dyDescent="0.3">
      <c r="A78" t="s">
        <v>99</v>
      </c>
      <c r="B78" t="s">
        <v>15</v>
      </c>
      <c r="C78">
        <v>36</v>
      </c>
      <c r="D78" t="s">
        <v>11</v>
      </c>
      <c r="E78" s="1">
        <v>44468</v>
      </c>
      <c r="F78" t="s">
        <v>18</v>
      </c>
      <c r="G78">
        <v>78390</v>
      </c>
      <c r="H78" t="s">
        <v>13</v>
      </c>
    </row>
    <row r="79" spans="1:8" x14ac:dyDescent="0.3">
      <c r="A79" t="s">
        <v>100</v>
      </c>
      <c r="B79" t="s">
        <v>15</v>
      </c>
      <c r="C79">
        <v>30</v>
      </c>
      <c r="D79" t="s">
        <v>11</v>
      </c>
      <c r="E79" s="1">
        <v>44789</v>
      </c>
      <c r="F79" t="s">
        <v>18</v>
      </c>
      <c r="G79">
        <v>114180</v>
      </c>
      <c r="H79" t="s">
        <v>13</v>
      </c>
    </row>
    <row r="80" spans="1:8" x14ac:dyDescent="0.3">
      <c r="A80" t="s">
        <v>101</v>
      </c>
      <c r="B80" t="s">
        <v>15</v>
      </c>
      <c r="C80">
        <v>28</v>
      </c>
      <c r="D80" t="s">
        <v>11</v>
      </c>
      <c r="E80" s="1">
        <v>44590</v>
      </c>
      <c r="F80" t="s">
        <v>18</v>
      </c>
      <c r="G80">
        <v>104120</v>
      </c>
      <c r="H80" t="s">
        <v>13</v>
      </c>
    </row>
    <row r="81" spans="1:8" x14ac:dyDescent="0.3">
      <c r="A81" t="s">
        <v>102</v>
      </c>
      <c r="B81" t="s">
        <v>10</v>
      </c>
      <c r="C81">
        <v>30</v>
      </c>
      <c r="D81" t="s">
        <v>11</v>
      </c>
      <c r="E81" s="1">
        <v>44640</v>
      </c>
      <c r="F81" t="s">
        <v>18</v>
      </c>
      <c r="G81">
        <v>67950</v>
      </c>
      <c r="H81" t="s">
        <v>13</v>
      </c>
    </row>
    <row r="82" spans="1:8" x14ac:dyDescent="0.3">
      <c r="A82" t="s">
        <v>103</v>
      </c>
      <c r="B82" t="s">
        <v>15</v>
      </c>
      <c r="C82">
        <v>29</v>
      </c>
      <c r="D82" t="s">
        <v>11</v>
      </c>
      <c r="E82" s="1">
        <v>43962</v>
      </c>
      <c r="F82" t="s">
        <v>12</v>
      </c>
      <c r="G82">
        <v>34980</v>
      </c>
      <c r="H82" t="s">
        <v>13</v>
      </c>
    </row>
    <row r="83" spans="1:8" x14ac:dyDescent="0.3">
      <c r="A83" t="s">
        <v>104</v>
      </c>
      <c r="B83" t="s">
        <v>15</v>
      </c>
      <c r="C83">
        <v>24</v>
      </c>
      <c r="D83" t="s">
        <v>11</v>
      </c>
      <c r="E83" s="1">
        <v>44087</v>
      </c>
      <c r="F83" t="s">
        <v>12</v>
      </c>
      <c r="G83">
        <v>62780</v>
      </c>
      <c r="H83" t="s">
        <v>13</v>
      </c>
    </row>
    <row r="84" spans="1:8" x14ac:dyDescent="0.3">
      <c r="A84" t="s">
        <v>105</v>
      </c>
      <c r="B84" t="s">
        <v>10</v>
      </c>
      <c r="C84">
        <v>20</v>
      </c>
      <c r="D84" t="s">
        <v>11</v>
      </c>
      <c r="E84" s="1">
        <v>44397</v>
      </c>
      <c r="F84" t="s">
        <v>12</v>
      </c>
      <c r="G84">
        <v>107700</v>
      </c>
      <c r="H84" t="s">
        <v>13</v>
      </c>
    </row>
    <row r="85" spans="1:8" x14ac:dyDescent="0.3">
      <c r="A85" t="s">
        <v>106</v>
      </c>
      <c r="B85" t="s">
        <v>10</v>
      </c>
      <c r="C85">
        <v>25</v>
      </c>
      <c r="D85" t="s">
        <v>11</v>
      </c>
      <c r="E85" s="1">
        <v>44322</v>
      </c>
      <c r="F85" t="s">
        <v>26</v>
      </c>
      <c r="G85">
        <v>65700</v>
      </c>
      <c r="H85" t="s">
        <v>13</v>
      </c>
    </row>
    <row r="86" spans="1:8" x14ac:dyDescent="0.3">
      <c r="A86" t="s">
        <v>107</v>
      </c>
      <c r="B86" t="s">
        <v>15</v>
      </c>
      <c r="C86">
        <v>33</v>
      </c>
      <c r="D86" t="s">
        <v>85</v>
      </c>
      <c r="E86" s="1">
        <v>44313</v>
      </c>
      <c r="F86" t="s">
        <v>12</v>
      </c>
      <c r="G86">
        <v>75480</v>
      </c>
      <c r="H86" t="s">
        <v>13</v>
      </c>
    </row>
    <row r="87" spans="1:8" x14ac:dyDescent="0.3">
      <c r="A87" t="s">
        <v>108</v>
      </c>
      <c r="B87" t="s">
        <v>10</v>
      </c>
      <c r="C87">
        <v>33</v>
      </c>
      <c r="D87" t="s">
        <v>11</v>
      </c>
      <c r="E87" s="1">
        <v>44448</v>
      </c>
      <c r="F87" t="s">
        <v>12</v>
      </c>
      <c r="G87">
        <v>53870</v>
      </c>
      <c r="H87" t="s">
        <v>13</v>
      </c>
    </row>
    <row r="88" spans="1:8" x14ac:dyDescent="0.3">
      <c r="A88" t="s">
        <v>109</v>
      </c>
      <c r="B88" t="s">
        <v>15</v>
      </c>
      <c r="C88">
        <v>36</v>
      </c>
      <c r="D88" t="s">
        <v>11</v>
      </c>
      <c r="E88" s="1">
        <v>44433</v>
      </c>
      <c r="F88" t="s">
        <v>26</v>
      </c>
      <c r="G88">
        <v>78540</v>
      </c>
      <c r="H88" t="s">
        <v>13</v>
      </c>
    </row>
    <row r="89" spans="1:8" x14ac:dyDescent="0.3">
      <c r="A89" t="s">
        <v>110</v>
      </c>
      <c r="B89" t="s">
        <v>10</v>
      </c>
      <c r="C89">
        <v>19</v>
      </c>
      <c r="D89" t="s">
        <v>11</v>
      </c>
      <c r="E89" s="1">
        <v>44218</v>
      </c>
      <c r="F89" t="s">
        <v>18</v>
      </c>
      <c r="G89">
        <v>58960</v>
      </c>
      <c r="H89" t="s">
        <v>13</v>
      </c>
    </row>
    <row r="90" spans="1:8" x14ac:dyDescent="0.3">
      <c r="A90" t="s">
        <v>111</v>
      </c>
      <c r="B90" t="s">
        <v>10</v>
      </c>
      <c r="C90">
        <v>46</v>
      </c>
      <c r="D90" t="s">
        <v>11</v>
      </c>
      <c r="E90" s="1">
        <v>44697</v>
      </c>
      <c r="F90" t="s">
        <v>18</v>
      </c>
      <c r="G90">
        <v>70610</v>
      </c>
      <c r="H90" t="s">
        <v>13</v>
      </c>
    </row>
    <row r="91" spans="1:8" x14ac:dyDescent="0.3">
      <c r="A91" t="s">
        <v>112</v>
      </c>
      <c r="B91" t="s">
        <v>10</v>
      </c>
      <c r="C91">
        <v>33</v>
      </c>
      <c r="D91" t="s">
        <v>11</v>
      </c>
      <c r="E91" s="1">
        <v>44181</v>
      </c>
      <c r="F91" t="s">
        <v>24</v>
      </c>
      <c r="G91">
        <v>59430</v>
      </c>
      <c r="H91" t="s">
        <v>13</v>
      </c>
    </row>
    <row r="92" spans="1:8" x14ac:dyDescent="0.3">
      <c r="A92" t="s">
        <v>113</v>
      </c>
      <c r="B92" t="s">
        <v>10</v>
      </c>
      <c r="C92">
        <v>33</v>
      </c>
      <c r="D92" t="s">
        <v>16</v>
      </c>
      <c r="E92" s="1">
        <v>44640</v>
      </c>
      <c r="F92" t="s">
        <v>18</v>
      </c>
      <c r="G92">
        <v>48530</v>
      </c>
      <c r="H92" t="s">
        <v>13</v>
      </c>
    </row>
    <row r="93" spans="1:8" x14ac:dyDescent="0.3">
      <c r="A93" t="s">
        <v>114</v>
      </c>
      <c r="B93" t="s">
        <v>15</v>
      </c>
      <c r="C93">
        <v>33</v>
      </c>
      <c r="D93" t="s">
        <v>11</v>
      </c>
      <c r="E93" s="1">
        <v>44129</v>
      </c>
      <c r="F93" t="s">
        <v>12</v>
      </c>
      <c r="G93">
        <v>96140</v>
      </c>
      <c r="H93" t="s">
        <v>13</v>
      </c>
    </row>
    <row r="94" spans="1:8" x14ac:dyDescent="0.3">
      <c r="A94" t="s">
        <v>9</v>
      </c>
      <c r="B94" t="s">
        <v>10</v>
      </c>
      <c r="C94">
        <v>20</v>
      </c>
      <c r="D94" t="s">
        <v>11</v>
      </c>
      <c r="E94" s="1">
        <v>44122</v>
      </c>
      <c r="F94" t="s">
        <v>12</v>
      </c>
      <c r="G94">
        <v>112650</v>
      </c>
      <c r="H94" t="s">
        <v>13</v>
      </c>
    </row>
    <row r="95" spans="1:8" x14ac:dyDescent="0.3">
      <c r="A95" t="s">
        <v>14</v>
      </c>
      <c r="B95" t="s">
        <v>15</v>
      </c>
      <c r="C95">
        <v>32</v>
      </c>
      <c r="D95" t="s">
        <v>16</v>
      </c>
      <c r="E95" s="1">
        <v>44293</v>
      </c>
      <c r="F95" t="s">
        <v>12</v>
      </c>
      <c r="G95">
        <v>43840</v>
      </c>
      <c r="H95" t="s">
        <v>13</v>
      </c>
    </row>
    <row r="96" spans="1:8" x14ac:dyDescent="0.3">
      <c r="A96" t="s">
        <v>17</v>
      </c>
      <c r="B96" t="s">
        <v>10</v>
      </c>
      <c r="C96">
        <v>31</v>
      </c>
      <c r="D96" t="s">
        <v>11</v>
      </c>
      <c r="E96" s="1">
        <v>44663</v>
      </c>
      <c r="F96" t="s">
        <v>18</v>
      </c>
      <c r="G96">
        <v>103550</v>
      </c>
      <c r="H96" t="s">
        <v>13</v>
      </c>
    </row>
    <row r="97" spans="1:8" x14ac:dyDescent="0.3">
      <c r="A97" t="s">
        <v>19</v>
      </c>
      <c r="B97" t="s">
        <v>15</v>
      </c>
      <c r="C97">
        <v>32</v>
      </c>
      <c r="D97" t="s">
        <v>11</v>
      </c>
      <c r="E97" s="1">
        <v>44339</v>
      </c>
      <c r="F97" t="s">
        <v>20</v>
      </c>
      <c r="G97">
        <v>45510</v>
      </c>
      <c r="H97" t="s">
        <v>13</v>
      </c>
    </row>
    <row r="98" spans="1:8" x14ac:dyDescent="0.3">
      <c r="A98" t="s">
        <v>21</v>
      </c>
      <c r="B98" t="s">
        <v>22</v>
      </c>
      <c r="C98">
        <v>37</v>
      </c>
      <c r="D98" t="s">
        <v>23</v>
      </c>
      <c r="E98" s="1">
        <v>44085</v>
      </c>
      <c r="F98" t="s">
        <v>24</v>
      </c>
      <c r="G98">
        <v>115440</v>
      </c>
      <c r="H98" t="s">
        <v>13</v>
      </c>
    </row>
    <row r="99" spans="1:8" x14ac:dyDescent="0.3">
      <c r="A99" t="s">
        <v>25</v>
      </c>
      <c r="B99" t="s">
        <v>15</v>
      </c>
      <c r="C99">
        <v>38</v>
      </c>
      <c r="D99" t="s">
        <v>16</v>
      </c>
      <c r="E99" s="1">
        <v>44268</v>
      </c>
      <c r="F99" t="s">
        <v>26</v>
      </c>
      <c r="G99">
        <v>56870</v>
      </c>
      <c r="H99" t="s">
        <v>13</v>
      </c>
    </row>
    <row r="100" spans="1:8" x14ac:dyDescent="0.3">
      <c r="A100" t="s">
        <v>27</v>
      </c>
      <c r="B100" t="s">
        <v>15</v>
      </c>
      <c r="C100">
        <v>25</v>
      </c>
      <c r="D100" t="s">
        <v>11</v>
      </c>
      <c r="E100" s="1">
        <v>44144</v>
      </c>
      <c r="F100" t="s">
        <v>26</v>
      </c>
      <c r="G100">
        <v>92700</v>
      </c>
      <c r="H100" t="s">
        <v>13</v>
      </c>
    </row>
    <row r="101" spans="1:8" x14ac:dyDescent="0.3">
      <c r="A101" t="s">
        <v>28</v>
      </c>
      <c r="B101" t="s">
        <v>22</v>
      </c>
      <c r="C101">
        <v>32</v>
      </c>
      <c r="D101" t="s">
        <v>11</v>
      </c>
      <c r="E101" s="1">
        <v>44713</v>
      </c>
      <c r="F101" t="s">
        <v>12</v>
      </c>
      <c r="G101">
        <v>91310</v>
      </c>
      <c r="H101" t="s">
        <v>13</v>
      </c>
    </row>
    <row r="102" spans="1:8" x14ac:dyDescent="0.3">
      <c r="A102" t="s">
        <v>29</v>
      </c>
      <c r="B102" t="s">
        <v>10</v>
      </c>
      <c r="C102">
        <v>33</v>
      </c>
      <c r="D102" t="s">
        <v>11</v>
      </c>
      <c r="E102" s="1">
        <v>44324</v>
      </c>
      <c r="F102" t="s">
        <v>26</v>
      </c>
      <c r="G102">
        <v>74550</v>
      </c>
      <c r="H102" t="s">
        <v>13</v>
      </c>
    </row>
    <row r="103" spans="1:8" x14ac:dyDescent="0.3">
      <c r="A103" t="s">
        <v>30</v>
      </c>
      <c r="B103" t="s">
        <v>10</v>
      </c>
      <c r="C103">
        <v>25</v>
      </c>
      <c r="D103" t="s">
        <v>16</v>
      </c>
      <c r="E103" s="1">
        <v>44665</v>
      </c>
      <c r="F103" t="s">
        <v>18</v>
      </c>
      <c r="G103">
        <v>109190</v>
      </c>
      <c r="H103" t="s">
        <v>13</v>
      </c>
    </row>
    <row r="104" spans="1:8" x14ac:dyDescent="0.3">
      <c r="A104" t="s">
        <v>31</v>
      </c>
      <c r="B104" t="s">
        <v>15</v>
      </c>
      <c r="C104">
        <v>40</v>
      </c>
      <c r="D104" t="s">
        <v>11</v>
      </c>
      <c r="E104" s="1">
        <v>44320</v>
      </c>
      <c r="F104" t="s">
        <v>12</v>
      </c>
      <c r="G104">
        <v>104410</v>
      </c>
      <c r="H104" t="s">
        <v>13</v>
      </c>
    </row>
    <row r="105" spans="1:8" x14ac:dyDescent="0.3">
      <c r="A105" t="s">
        <v>32</v>
      </c>
      <c r="B105" t="s">
        <v>10</v>
      </c>
      <c r="C105">
        <v>30</v>
      </c>
      <c r="D105" t="s">
        <v>11</v>
      </c>
      <c r="E105" s="1">
        <v>44544</v>
      </c>
      <c r="F105" t="s">
        <v>24</v>
      </c>
      <c r="G105">
        <v>96800</v>
      </c>
      <c r="H105" t="s">
        <v>13</v>
      </c>
    </row>
    <row r="106" spans="1:8" x14ac:dyDescent="0.3">
      <c r="A106" t="s">
        <v>33</v>
      </c>
      <c r="B106" t="s">
        <v>10</v>
      </c>
      <c r="C106">
        <v>28</v>
      </c>
      <c r="D106" t="s">
        <v>16</v>
      </c>
      <c r="E106" s="1">
        <v>43980</v>
      </c>
      <c r="F106" t="s">
        <v>24</v>
      </c>
      <c r="G106">
        <v>48170</v>
      </c>
      <c r="H106" t="s">
        <v>13</v>
      </c>
    </row>
    <row r="107" spans="1:8" x14ac:dyDescent="0.3">
      <c r="A107" t="s">
        <v>34</v>
      </c>
      <c r="B107" t="s">
        <v>10</v>
      </c>
      <c r="C107">
        <v>21</v>
      </c>
      <c r="D107" t="s">
        <v>11</v>
      </c>
      <c r="E107" s="1">
        <v>44042</v>
      </c>
      <c r="F107" t="s">
        <v>18</v>
      </c>
      <c r="G107">
        <v>37920</v>
      </c>
      <c r="H107" t="s">
        <v>13</v>
      </c>
    </row>
    <row r="108" spans="1:8" x14ac:dyDescent="0.3">
      <c r="A108" t="s">
        <v>35</v>
      </c>
      <c r="B108" t="s">
        <v>10</v>
      </c>
      <c r="C108">
        <v>34</v>
      </c>
      <c r="D108" t="s">
        <v>11</v>
      </c>
      <c r="E108" s="1">
        <v>44642</v>
      </c>
      <c r="F108" t="s">
        <v>18</v>
      </c>
      <c r="G108">
        <v>112650</v>
      </c>
      <c r="H108" t="s">
        <v>13</v>
      </c>
    </row>
    <row r="109" spans="1:8" x14ac:dyDescent="0.3">
      <c r="A109" t="s">
        <v>36</v>
      </c>
      <c r="B109" t="s">
        <v>15</v>
      </c>
      <c r="C109">
        <v>34</v>
      </c>
      <c r="D109" t="s">
        <v>23</v>
      </c>
      <c r="E109" s="1">
        <v>44660</v>
      </c>
      <c r="F109" t="s">
        <v>26</v>
      </c>
      <c r="G109">
        <v>49630</v>
      </c>
      <c r="H109" t="s">
        <v>13</v>
      </c>
    </row>
    <row r="110" spans="1:8" x14ac:dyDescent="0.3">
      <c r="A110" t="s">
        <v>37</v>
      </c>
      <c r="B110" t="s">
        <v>10</v>
      </c>
      <c r="C110">
        <v>36</v>
      </c>
      <c r="D110" t="s">
        <v>11</v>
      </c>
      <c r="E110" s="1">
        <v>43958</v>
      </c>
      <c r="F110" t="s">
        <v>12</v>
      </c>
      <c r="G110">
        <v>118840</v>
      </c>
      <c r="H110" t="s">
        <v>13</v>
      </c>
    </row>
    <row r="111" spans="1:8" x14ac:dyDescent="0.3">
      <c r="A111" t="s">
        <v>38</v>
      </c>
      <c r="B111" t="s">
        <v>10</v>
      </c>
      <c r="C111">
        <v>30</v>
      </c>
      <c r="D111" t="s">
        <v>11</v>
      </c>
      <c r="E111" s="1">
        <v>44789</v>
      </c>
      <c r="F111" t="s">
        <v>12</v>
      </c>
      <c r="G111">
        <v>69710</v>
      </c>
      <c r="H111" t="s">
        <v>13</v>
      </c>
    </row>
    <row r="112" spans="1:8" x14ac:dyDescent="0.3">
      <c r="A112" t="s">
        <v>39</v>
      </c>
      <c r="B112" t="s">
        <v>10</v>
      </c>
      <c r="C112">
        <v>20</v>
      </c>
      <c r="D112" t="s">
        <v>11</v>
      </c>
      <c r="E112" s="1">
        <v>44683</v>
      </c>
      <c r="F112" t="s">
        <v>18</v>
      </c>
      <c r="G112">
        <v>79570</v>
      </c>
      <c r="H112" t="s">
        <v>13</v>
      </c>
    </row>
    <row r="113" spans="1:8" x14ac:dyDescent="0.3">
      <c r="A113" t="s">
        <v>40</v>
      </c>
      <c r="B113" t="s">
        <v>15</v>
      </c>
      <c r="C113">
        <v>22</v>
      </c>
      <c r="D113" t="s">
        <v>16</v>
      </c>
      <c r="E113" s="1">
        <v>44388</v>
      </c>
      <c r="F113" t="s">
        <v>18</v>
      </c>
      <c r="G113">
        <v>76900</v>
      </c>
      <c r="H113" t="s">
        <v>13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B5D27-8AB4-452D-A172-DA33FC89D8DC}">
  <sheetPr>
    <tabColor theme="5"/>
  </sheetPr>
  <dimension ref="A3:K36"/>
  <sheetViews>
    <sheetView workbookViewId="0">
      <selection activeCell="L16" sqref="L16"/>
    </sheetView>
  </sheetViews>
  <sheetFormatPr defaultRowHeight="14.4" x14ac:dyDescent="0.3"/>
  <cols>
    <col min="1" max="1" width="6.44140625" customWidth="1"/>
    <col min="2" max="2" width="21.109375" customWidth="1"/>
    <col min="3" max="3" width="0" hidden="1" customWidth="1"/>
    <col min="4" max="4" width="7.77734375" customWidth="1"/>
    <col min="5" max="5" width="16.44140625" customWidth="1"/>
    <col min="6" max="6" width="10.88671875" hidden="1" customWidth="1"/>
    <col min="7" max="7" width="10.33203125" customWidth="1"/>
    <col min="8" max="8" width="10.88671875" customWidth="1"/>
    <col min="9" max="11" width="0" hidden="1" customWidth="1"/>
    <col min="13" max="13" width="25.6640625" bestFit="1" customWidth="1"/>
  </cols>
  <sheetData>
    <row r="3" spans="1:11" x14ac:dyDescent="0.3">
      <c r="A3" s="24">
        <v>3</v>
      </c>
      <c r="B3" s="57" t="s">
        <v>5</v>
      </c>
      <c r="C3" t="s">
        <v>26</v>
      </c>
    </row>
    <row r="4" spans="1:11" x14ac:dyDescent="0.3">
      <c r="B4" s="15" t="s">
        <v>0</v>
      </c>
      <c r="C4" s="54" t="s">
        <v>1</v>
      </c>
      <c r="D4" s="52" t="s">
        <v>2</v>
      </c>
      <c r="E4" s="52" t="s">
        <v>3</v>
      </c>
      <c r="F4" s="53" t="s">
        <v>4</v>
      </c>
      <c r="G4" s="52" t="s">
        <v>5</v>
      </c>
      <c r="H4" s="52" t="s">
        <v>6</v>
      </c>
      <c r="I4" s="15" t="s">
        <v>7</v>
      </c>
      <c r="J4" s="45" t="s">
        <v>211</v>
      </c>
      <c r="K4" s="47" t="s">
        <v>229</v>
      </c>
    </row>
    <row r="5" spans="1:11" x14ac:dyDescent="0.3">
      <c r="B5" s="21" t="str" cm="1">
        <f t="array" aca="1" ref="B5:K36" ca="1">(_xlfn._xlws.FILTER(all___data[],all___data[Department]='all data'!C3))</f>
        <v>Mirium Seemantini Shivakumar</v>
      </c>
      <c r="C5" s="55" t="str">
        <f ca="1"/>
        <v>Female</v>
      </c>
      <c r="D5" s="21">
        <f ca="1"/>
        <v>38</v>
      </c>
      <c r="E5" s="21" t="str">
        <f ca="1"/>
        <v>Above average</v>
      </c>
      <c r="F5" s="48">
        <f ca="1"/>
        <v>44268</v>
      </c>
      <c r="G5" s="21" t="str">
        <f ca="1"/>
        <v>Sales</v>
      </c>
      <c r="H5" s="49">
        <f ca="1"/>
        <v>56870</v>
      </c>
      <c r="I5" t="str">
        <f ca="1"/>
        <v>IND</v>
      </c>
      <c r="J5" s="46">
        <f ca="1"/>
        <v>3.7972602739726029</v>
      </c>
      <c r="K5">
        <f ca="1"/>
        <v>1707</v>
      </c>
    </row>
    <row r="6" spans="1:11" x14ac:dyDescent="0.3">
      <c r="B6" s="18" t="str">
        <f ca="1"/>
        <v>Purnendu Vijayarangan</v>
      </c>
      <c r="C6" s="56" t="str">
        <f ca="1"/>
        <v>Female</v>
      </c>
      <c r="D6" s="18">
        <f ca="1"/>
        <v>25</v>
      </c>
      <c r="E6" s="18" t="str">
        <f ca="1"/>
        <v>Average</v>
      </c>
      <c r="F6" s="50">
        <f ca="1"/>
        <v>44144</v>
      </c>
      <c r="G6" s="18" t="str">
        <f ca="1"/>
        <v>Sales</v>
      </c>
      <c r="H6" s="51">
        <f ca="1"/>
        <v>92700</v>
      </c>
      <c r="I6" t="str">
        <f ca="1"/>
        <v>IND</v>
      </c>
      <c r="J6" s="46">
        <f ca="1"/>
        <v>4.1369863013698627</v>
      </c>
      <c r="K6">
        <f ca="1"/>
        <v>2781</v>
      </c>
    </row>
    <row r="7" spans="1:11" x14ac:dyDescent="0.3">
      <c r="B7" s="18" t="str">
        <f ca="1"/>
        <v>Yauvani Tarpa</v>
      </c>
      <c r="C7" s="56" t="str">
        <f ca="1"/>
        <v>Male</v>
      </c>
      <c r="D7" s="18">
        <f ca="1"/>
        <v>33</v>
      </c>
      <c r="E7" s="18" t="str">
        <f ca="1"/>
        <v>Average</v>
      </c>
      <c r="F7" s="50">
        <f ca="1"/>
        <v>44324</v>
      </c>
      <c r="G7" s="18" t="str">
        <f ca="1"/>
        <v>Sales</v>
      </c>
      <c r="H7" s="51">
        <f ca="1"/>
        <v>74550</v>
      </c>
      <c r="I7" t="str">
        <f ca="1"/>
        <v>IND</v>
      </c>
      <c r="J7" s="46">
        <f ca="1"/>
        <v>3.6438356164383561</v>
      </c>
      <c r="K7">
        <f ca="1"/>
        <v>2237</v>
      </c>
    </row>
    <row r="8" spans="1:11" x14ac:dyDescent="0.3">
      <c r="B8" s="18" t="str">
        <f ca="1"/>
        <v>Daruka Ghazali</v>
      </c>
      <c r="C8" s="56" t="str">
        <f ca="1"/>
        <v>Female</v>
      </c>
      <c r="D8" s="18">
        <f ca="1"/>
        <v>34</v>
      </c>
      <c r="E8" s="18" t="str">
        <f ca="1"/>
        <v>Poor</v>
      </c>
      <c r="F8" s="50">
        <f ca="1"/>
        <v>44660</v>
      </c>
      <c r="G8" s="18" t="str">
        <f ca="1"/>
        <v>Sales</v>
      </c>
      <c r="H8" s="51">
        <f ca="1"/>
        <v>49630</v>
      </c>
      <c r="I8" t="str">
        <f ca="1"/>
        <v>IND</v>
      </c>
      <c r="J8" s="46">
        <f ca="1"/>
        <v>2.7232876712328768</v>
      </c>
      <c r="K8">
        <f ca="1"/>
        <v>1489</v>
      </c>
    </row>
    <row r="9" spans="1:11" x14ac:dyDescent="0.3">
      <c r="B9" s="18" t="str">
        <f ca="1"/>
        <v>Sanchali Shirish</v>
      </c>
      <c r="C9" s="56" t="str">
        <f ca="1"/>
        <v>Male</v>
      </c>
      <c r="D9" s="18">
        <f ca="1"/>
        <v>27</v>
      </c>
      <c r="E9" s="18" t="str">
        <f ca="1"/>
        <v>Average</v>
      </c>
      <c r="F9" s="50">
        <f ca="1"/>
        <v>44073</v>
      </c>
      <c r="G9" s="18" t="str">
        <f ca="1"/>
        <v>Sales</v>
      </c>
      <c r="H9" s="51">
        <f ca="1"/>
        <v>54970</v>
      </c>
      <c r="I9" t="str">
        <f ca="1"/>
        <v>IND</v>
      </c>
      <c r="J9" s="46">
        <f ca="1"/>
        <v>4.3315068493150681</v>
      </c>
      <c r="K9">
        <f ca="1"/>
        <v>1650</v>
      </c>
    </row>
    <row r="10" spans="1:11" x14ac:dyDescent="0.3">
      <c r="B10" s="18" t="str">
        <f ca="1"/>
        <v>Waheeda Vasuman</v>
      </c>
      <c r="C10" s="56" t="str">
        <f ca="1"/>
        <v>Male</v>
      </c>
      <c r="D10" s="18">
        <f ca="1"/>
        <v>43</v>
      </c>
      <c r="E10" s="18" t="str">
        <f ca="1"/>
        <v>Average</v>
      </c>
      <c r="F10" s="50">
        <f ca="1"/>
        <v>44558</v>
      </c>
      <c r="G10" s="18" t="str">
        <f ca="1"/>
        <v>Sales</v>
      </c>
      <c r="H10" s="51">
        <f ca="1"/>
        <v>36040</v>
      </c>
      <c r="I10" t="str">
        <f ca="1"/>
        <v>IND</v>
      </c>
      <c r="J10" s="46">
        <f ca="1"/>
        <v>3.0027397260273974</v>
      </c>
      <c r="K10">
        <f ca="1"/>
        <v>1082</v>
      </c>
    </row>
    <row r="11" spans="1:11" x14ac:dyDescent="0.3">
      <c r="B11" s="18" t="str">
        <f ca="1"/>
        <v>Krishnakanta Vellanki</v>
      </c>
      <c r="C11" s="56" t="str">
        <f ca="1"/>
        <v>Male</v>
      </c>
      <c r="D11" s="18">
        <f ca="1"/>
        <v>22</v>
      </c>
      <c r="E11" s="18" t="str">
        <f ca="1"/>
        <v>Above average</v>
      </c>
      <c r="F11" s="50">
        <f ca="1"/>
        <v>44384</v>
      </c>
      <c r="G11" s="18" t="str">
        <f ca="1"/>
        <v>Sales</v>
      </c>
      <c r="H11" s="51">
        <f ca="1"/>
        <v>112780</v>
      </c>
      <c r="I11" t="str">
        <f ca="1"/>
        <v>IND</v>
      </c>
      <c r="J11" s="46">
        <f ca="1"/>
        <v>3.4794520547945207</v>
      </c>
      <c r="K11">
        <f ca="1"/>
        <v>3384</v>
      </c>
    </row>
    <row r="12" spans="1:11" x14ac:dyDescent="0.3">
      <c r="B12" s="18" t="str">
        <f ca="1"/>
        <v>Anumati Shyamari Meherhomji</v>
      </c>
      <c r="C12" s="56" t="str">
        <f ca="1"/>
        <v>Female</v>
      </c>
      <c r="D12" s="18">
        <f ca="1"/>
        <v>28</v>
      </c>
      <c r="E12" s="18" t="str">
        <f ca="1"/>
        <v>Average</v>
      </c>
      <c r="F12" s="50">
        <f ca="1"/>
        <v>44296</v>
      </c>
      <c r="G12" s="18" t="str">
        <f ca="1"/>
        <v>Sales</v>
      </c>
      <c r="H12" s="51">
        <f ca="1"/>
        <v>53240</v>
      </c>
      <c r="I12" t="str">
        <f ca="1"/>
        <v>IND</v>
      </c>
      <c r="J12" s="46">
        <f ca="1"/>
        <v>3.7205479452054795</v>
      </c>
      <c r="K12">
        <f ca="1"/>
        <v>1598</v>
      </c>
    </row>
    <row r="13" spans="1:11" x14ac:dyDescent="0.3">
      <c r="B13" s="18" t="str">
        <f ca="1"/>
        <v>Devasree Fullara Saurin</v>
      </c>
      <c r="C13" s="56" t="str">
        <f ca="1"/>
        <v>Female</v>
      </c>
      <c r="D13" s="18">
        <f ca="1"/>
        <v>20</v>
      </c>
      <c r="E13" s="18" t="str">
        <f ca="1"/>
        <v>Poor</v>
      </c>
      <c r="F13" s="50">
        <f ca="1"/>
        <v>44476</v>
      </c>
      <c r="G13" s="18" t="str">
        <f ca="1"/>
        <v>Sales</v>
      </c>
      <c r="H13" s="51">
        <f ca="1"/>
        <v>68900</v>
      </c>
      <c r="I13" t="str">
        <f ca="1"/>
        <v>IND</v>
      </c>
      <c r="J13" s="46">
        <f ca="1"/>
        <v>3.2273972602739724</v>
      </c>
      <c r="K13">
        <f ca="1"/>
        <v>2067</v>
      </c>
    </row>
    <row r="14" spans="1:11" x14ac:dyDescent="0.3">
      <c r="B14" s="18" t="str">
        <f ca="1"/>
        <v>Geena Raghavanpillai</v>
      </c>
      <c r="C14" s="56" t="str">
        <f ca="1"/>
        <v>Male</v>
      </c>
      <c r="D14" s="18">
        <f ca="1"/>
        <v>32</v>
      </c>
      <c r="E14" s="18" t="str">
        <f ca="1"/>
        <v>Average</v>
      </c>
      <c r="F14" s="50">
        <f ca="1"/>
        <v>44403</v>
      </c>
      <c r="G14" s="18" t="str">
        <f ca="1"/>
        <v>Sales</v>
      </c>
      <c r="H14" s="51">
        <f ca="1"/>
        <v>53540</v>
      </c>
      <c r="I14" t="str">
        <f ca="1"/>
        <v>IND</v>
      </c>
      <c r="J14" s="46">
        <f ca="1"/>
        <v>3.4273972602739726</v>
      </c>
      <c r="K14">
        <f ca="1"/>
        <v>1607</v>
      </c>
    </row>
    <row r="15" spans="1:11" x14ac:dyDescent="0.3">
      <c r="B15" s="18" t="str">
        <f ca="1"/>
        <v>Rupak Mehra</v>
      </c>
      <c r="C15" s="56" t="str">
        <f ca="1"/>
        <v>Male</v>
      </c>
      <c r="D15" s="18">
        <f ca="1"/>
        <v>28</v>
      </c>
      <c r="E15" s="18" t="str">
        <f ca="1"/>
        <v>Very poor</v>
      </c>
      <c r="F15" s="50">
        <f ca="1"/>
        <v>44758</v>
      </c>
      <c r="G15" s="18" t="str">
        <f ca="1"/>
        <v>Sales</v>
      </c>
      <c r="H15" s="51">
        <f ca="1"/>
        <v>43510</v>
      </c>
      <c r="I15" t="str">
        <f ca="1"/>
        <v>IND</v>
      </c>
      <c r="J15" s="46">
        <f ca="1"/>
        <v>2.4547945205479453</v>
      </c>
      <c r="K15">
        <f ca="1"/>
        <v>1306</v>
      </c>
    </row>
    <row r="16" spans="1:11" x14ac:dyDescent="0.3">
      <c r="B16" s="18" t="str">
        <f ca="1"/>
        <v>Sawini Chandan</v>
      </c>
      <c r="C16" s="56" t="str">
        <f ca="1"/>
        <v>Female</v>
      </c>
      <c r="D16" s="18">
        <f ca="1"/>
        <v>38</v>
      </c>
      <c r="E16" s="18" t="str">
        <f ca="1"/>
        <v>Exceptional</v>
      </c>
      <c r="F16" s="50">
        <f ca="1"/>
        <v>44316</v>
      </c>
      <c r="G16" s="18" t="str">
        <f ca="1"/>
        <v>Sales</v>
      </c>
      <c r="H16" s="51">
        <f ca="1"/>
        <v>109160</v>
      </c>
      <c r="I16" t="str">
        <f ca="1"/>
        <v>IND</v>
      </c>
      <c r="J16" s="46">
        <f ca="1"/>
        <v>3.6657534246575341</v>
      </c>
      <c r="K16">
        <f ca="1"/>
        <v>3275</v>
      </c>
    </row>
    <row r="17" spans="2:11" x14ac:dyDescent="0.3">
      <c r="B17" s="18" t="str">
        <f ca="1"/>
        <v>Abhaya Priyavardhan</v>
      </c>
      <c r="C17" s="56" t="str">
        <f ca="1"/>
        <v>Male</v>
      </c>
      <c r="D17" s="18">
        <f ca="1"/>
        <v>25</v>
      </c>
      <c r="E17" s="18" t="str">
        <f ca="1"/>
        <v>Average</v>
      </c>
      <c r="F17" s="50">
        <f ca="1"/>
        <v>44322</v>
      </c>
      <c r="G17" s="18" t="str">
        <f ca="1"/>
        <v>Sales</v>
      </c>
      <c r="H17" s="51">
        <f ca="1"/>
        <v>65700</v>
      </c>
      <c r="I17" t="str">
        <f ca="1"/>
        <v>IND</v>
      </c>
      <c r="J17" s="46">
        <f ca="1"/>
        <v>3.6493150684931508</v>
      </c>
      <c r="K17">
        <f ca="1"/>
        <v>1971</v>
      </c>
    </row>
    <row r="18" spans="2:11" x14ac:dyDescent="0.3">
      <c r="B18" s="18" t="str">
        <f ca="1"/>
        <v>Shulabh Qutub Sundaramoorthy</v>
      </c>
      <c r="C18" s="56" t="str">
        <f ca="1"/>
        <v>Female</v>
      </c>
      <c r="D18" s="18">
        <f ca="1"/>
        <v>36</v>
      </c>
      <c r="E18" s="18" t="str">
        <f ca="1"/>
        <v>Average</v>
      </c>
      <c r="F18" s="50">
        <f ca="1"/>
        <v>44433</v>
      </c>
      <c r="G18" s="18" t="str">
        <f ca="1"/>
        <v>Sales</v>
      </c>
      <c r="H18" s="51">
        <f ca="1"/>
        <v>78540</v>
      </c>
      <c r="I18" t="str">
        <f ca="1"/>
        <v>IND</v>
      </c>
      <c r="J18" s="46">
        <f ca="1"/>
        <v>3.3452054794520549</v>
      </c>
      <c r="K18">
        <f ca="1"/>
        <v>2357</v>
      </c>
    </row>
    <row r="19" spans="2:11" x14ac:dyDescent="0.3">
      <c r="B19" s="18" t="str">
        <f ca="1"/>
        <v>Mirium Seemantini Shivakumar</v>
      </c>
      <c r="C19" s="56" t="str">
        <f ca="1"/>
        <v>Female</v>
      </c>
      <c r="D19" s="18">
        <f ca="1"/>
        <v>38</v>
      </c>
      <c r="E19" s="18" t="str">
        <f ca="1"/>
        <v>Above average</v>
      </c>
      <c r="F19" s="50">
        <f ca="1"/>
        <v>44268</v>
      </c>
      <c r="G19" s="18" t="str">
        <f ca="1"/>
        <v>Sales</v>
      </c>
      <c r="H19" s="51">
        <f ca="1"/>
        <v>56870</v>
      </c>
      <c r="I19" t="str">
        <f ca="1"/>
        <v>IND</v>
      </c>
      <c r="J19" s="46">
        <f ca="1"/>
        <v>3.7972602739726029</v>
      </c>
      <c r="K19">
        <f ca="1"/>
        <v>1707</v>
      </c>
    </row>
    <row r="20" spans="2:11" x14ac:dyDescent="0.3">
      <c r="B20" s="18" t="str">
        <f ca="1"/>
        <v>Purnendu Vijayarangan</v>
      </c>
      <c r="C20" s="56" t="str">
        <f ca="1"/>
        <v>Female</v>
      </c>
      <c r="D20" s="18">
        <f ca="1"/>
        <v>25</v>
      </c>
      <c r="E20" s="18" t="str">
        <f ca="1"/>
        <v>Average</v>
      </c>
      <c r="F20" s="50">
        <f ca="1"/>
        <v>44144</v>
      </c>
      <c r="G20" s="18" t="str">
        <f ca="1"/>
        <v>Sales</v>
      </c>
      <c r="H20" s="51">
        <f ca="1"/>
        <v>92700</v>
      </c>
      <c r="I20" t="str">
        <f ca="1"/>
        <v>IND</v>
      </c>
      <c r="J20" s="46">
        <f ca="1"/>
        <v>4.1369863013698627</v>
      </c>
      <c r="K20">
        <f ca="1"/>
        <v>2781</v>
      </c>
    </row>
    <row r="21" spans="2:11" x14ac:dyDescent="0.3">
      <c r="B21" s="18" t="str">
        <f ca="1"/>
        <v>Yauvani Tarpa</v>
      </c>
      <c r="C21" s="56" t="str">
        <f ca="1"/>
        <v>Male</v>
      </c>
      <c r="D21" s="18">
        <f ca="1"/>
        <v>33</v>
      </c>
      <c r="E21" s="18" t="str">
        <f ca="1"/>
        <v>Average</v>
      </c>
      <c r="F21" s="50">
        <f ca="1"/>
        <v>44324</v>
      </c>
      <c r="G21" s="18" t="str">
        <f ca="1"/>
        <v>Sales</v>
      </c>
      <c r="H21" s="51">
        <f ca="1"/>
        <v>74550</v>
      </c>
      <c r="I21" t="str">
        <f ca="1"/>
        <v>IND</v>
      </c>
      <c r="J21" s="46">
        <f ca="1"/>
        <v>3.6438356164383561</v>
      </c>
      <c r="K21">
        <f ca="1"/>
        <v>2237</v>
      </c>
    </row>
    <row r="22" spans="2:11" x14ac:dyDescent="0.3">
      <c r="B22" s="18" t="str">
        <f ca="1"/>
        <v>Daruka Ghazali</v>
      </c>
      <c r="C22" s="56" t="str">
        <f ca="1"/>
        <v>Female</v>
      </c>
      <c r="D22" s="18">
        <f ca="1"/>
        <v>34</v>
      </c>
      <c r="E22" s="18" t="str">
        <f ca="1"/>
        <v>Poor</v>
      </c>
      <c r="F22" s="50">
        <f ca="1"/>
        <v>44660</v>
      </c>
      <c r="G22" s="18" t="str">
        <f ca="1"/>
        <v>Sales</v>
      </c>
      <c r="H22" s="51">
        <f ca="1"/>
        <v>49630</v>
      </c>
      <c r="I22" t="str">
        <f ca="1"/>
        <v>IND</v>
      </c>
      <c r="J22" s="46">
        <f ca="1"/>
        <v>2.7232876712328768</v>
      </c>
      <c r="K22">
        <f ca="1"/>
        <v>1489</v>
      </c>
    </row>
    <row r="23" spans="2:11" x14ac:dyDescent="0.3">
      <c r="B23" s="18" t="str">
        <f ca="1"/>
        <v>Lindy Guillet</v>
      </c>
      <c r="C23" s="56" t="str">
        <f ca="1"/>
        <v>Male</v>
      </c>
      <c r="D23" s="18">
        <f ca="1"/>
        <v>22</v>
      </c>
      <c r="E23" s="18" t="str">
        <f ca="1"/>
        <v>Above average</v>
      </c>
      <c r="F23" s="50">
        <f ca="1"/>
        <v>44446</v>
      </c>
      <c r="G23" s="18" t="str">
        <f ca="1"/>
        <v>Sales</v>
      </c>
      <c r="H23" s="51">
        <f ca="1"/>
        <v>112780</v>
      </c>
      <c r="I23" t="str">
        <f ca="1"/>
        <v>NZ</v>
      </c>
      <c r="J23" s="46">
        <f ca="1"/>
        <v>3.3095890410958906</v>
      </c>
      <c r="K23">
        <f ca="1"/>
        <v>3384</v>
      </c>
    </row>
    <row r="24" spans="2:11" x14ac:dyDescent="0.3">
      <c r="B24" s="18" t="str">
        <f ca="1"/>
        <v>Tatum Hush</v>
      </c>
      <c r="C24" s="56" t="str">
        <f ca="1"/>
        <v>Female</v>
      </c>
      <c r="D24" s="18">
        <f ca="1"/>
        <v>28</v>
      </c>
      <c r="E24" s="18" t="str">
        <f ca="1"/>
        <v>Average</v>
      </c>
      <c r="F24" s="50">
        <f ca="1"/>
        <v>44357</v>
      </c>
      <c r="G24" s="18" t="str">
        <f ca="1"/>
        <v>Sales</v>
      </c>
      <c r="H24" s="51">
        <f ca="1"/>
        <v>53240</v>
      </c>
      <c r="I24" t="str">
        <f ca="1"/>
        <v>NZ</v>
      </c>
      <c r="J24" s="46">
        <f ca="1"/>
        <v>3.5534246575342467</v>
      </c>
      <c r="K24">
        <f ca="1"/>
        <v>1598</v>
      </c>
    </row>
    <row r="25" spans="2:11" x14ac:dyDescent="0.3">
      <c r="B25" s="18" t="str">
        <f ca="1"/>
        <v>Hoyt D'Alesco</v>
      </c>
      <c r="C25" s="56" t="str">
        <f ca="1"/>
        <v>Male</v>
      </c>
      <c r="D25" s="18">
        <f ca="1"/>
        <v>32</v>
      </c>
      <c r="E25" s="18" t="str">
        <f ca="1"/>
        <v>Average</v>
      </c>
      <c r="F25" s="50">
        <f ca="1"/>
        <v>44465</v>
      </c>
      <c r="G25" s="18" t="str">
        <f ca="1"/>
        <v>Sales</v>
      </c>
      <c r="H25" s="51">
        <f ca="1"/>
        <v>53540</v>
      </c>
      <c r="I25" t="str">
        <f ca="1"/>
        <v>NZ</v>
      </c>
      <c r="J25" s="46">
        <f ca="1"/>
        <v>3.2575342465753425</v>
      </c>
      <c r="K25">
        <f ca="1"/>
        <v>1607</v>
      </c>
    </row>
    <row r="26" spans="2:11" x14ac:dyDescent="0.3">
      <c r="B26" s="18" t="str">
        <f ca="1"/>
        <v>Kath Bletsoe</v>
      </c>
      <c r="C26" s="56" t="str">
        <f ca="1"/>
        <v>Male</v>
      </c>
      <c r="D26" s="18">
        <f ca="1"/>
        <v>25</v>
      </c>
      <c r="E26" s="18" t="str">
        <f ca="1"/>
        <v>Average</v>
      </c>
      <c r="F26" s="50">
        <f ca="1"/>
        <v>44383</v>
      </c>
      <c r="G26" s="18" t="str">
        <f ca="1"/>
        <v>Sales</v>
      </c>
      <c r="H26" s="51">
        <f ca="1"/>
        <v>65700</v>
      </c>
      <c r="I26" t="str">
        <f ca="1"/>
        <v>NZ</v>
      </c>
      <c r="J26" s="46">
        <f ca="1"/>
        <v>3.4821917808219176</v>
      </c>
      <c r="K26">
        <f ca="1"/>
        <v>1971</v>
      </c>
    </row>
    <row r="27" spans="2:11" x14ac:dyDescent="0.3">
      <c r="B27" s="18" t="str">
        <f ca="1"/>
        <v>Gray Seamon</v>
      </c>
      <c r="C27" s="56" t="str">
        <f ca="1"/>
        <v>Female</v>
      </c>
      <c r="D27" s="18">
        <f ca="1"/>
        <v>36</v>
      </c>
      <c r="E27" s="18" t="str">
        <f ca="1"/>
        <v>Average</v>
      </c>
      <c r="F27" s="50">
        <f ca="1"/>
        <v>44494</v>
      </c>
      <c r="G27" s="18" t="str">
        <f ca="1"/>
        <v>Sales</v>
      </c>
      <c r="H27" s="51">
        <f ca="1"/>
        <v>78540</v>
      </c>
      <c r="I27" t="str">
        <f ca="1"/>
        <v>NZ</v>
      </c>
      <c r="J27" s="46">
        <f ca="1"/>
        <v>3.1780821917808217</v>
      </c>
      <c r="K27">
        <f ca="1"/>
        <v>2357</v>
      </c>
    </row>
    <row r="28" spans="2:11" x14ac:dyDescent="0.3">
      <c r="B28" s="18" t="str">
        <f ca="1"/>
        <v>Violante Courtonne</v>
      </c>
      <c r="C28" s="56" t="str">
        <f ca="1"/>
        <v>Female</v>
      </c>
      <c r="D28" s="18">
        <f ca="1"/>
        <v>34</v>
      </c>
      <c r="E28" s="18" t="str">
        <f ca="1"/>
        <v>Poor</v>
      </c>
      <c r="F28" s="50">
        <f ca="1"/>
        <v>44721</v>
      </c>
      <c r="G28" s="18" t="str">
        <f ca="1"/>
        <v>Sales</v>
      </c>
      <c r="H28" s="51">
        <f ca="1"/>
        <v>49630</v>
      </c>
      <c r="I28" t="str">
        <f ca="1"/>
        <v>NZ</v>
      </c>
      <c r="J28" s="46">
        <f ca="1"/>
        <v>2.5561643835616437</v>
      </c>
      <c r="K28">
        <f ca="1"/>
        <v>1489</v>
      </c>
    </row>
    <row r="29" spans="2:11" x14ac:dyDescent="0.3">
      <c r="B29" s="18" t="str">
        <f ca="1"/>
        <v>Hyacinthie Braybrooke</v>
      </c>
      <c r="C29" s="56" t="str">
        <f ca="1"/>
        <v>Female</v>
      </c>
      <c r="D29" s="18">
        <f ca="1"/>
        <v>20</v>
      </c>
      <c r="E29" s="18" t="str">
        <f ca="1"/>
        <v>Poor</v>
      </c>
      <c r="F29" s="50">
        <f ca="1"/>
        <v>44537</v>
      </c>
      <c r="G29" s="18" t="str">
        <f ca="1"/>
        <v>Sales</v>
      </c>
      <c r="H29" s="51">
        <f ca="1"/>
        <v>68900</v>
      </c>
      <c r="I29" t="str">
        <f ca="1"/>
        <v>NZ</v>
      </c>
      <c r="J29" s="46">
        <f ca="1"/>
        <v>3.0602739726027397</v>
      </c>
      <c r="K29">
        <f ca="1"/>
        <v>2067</v>
      </c>
    </row>
    <row r="30" spans="2:11" x14ac:dyDescent="0.3">
      <c r="B30" s="18" t="str">
        <f ca="1"/>
        <v>Rafaelita Blaksland</v>
      </c>
      <c r="C30" s="56" t="str">
        <f ca="1"/>
        <v>Female</v>
      </c>
      <c r="D30" s="18">
        <f ca="1"/>
        <v>38</v>
      </c>
      <c r="E30" s="18" t="str">
        <f ca="1"/>
        <v>Exceptional</v>
      </c>
      <c r="F30" s="50">
        <f ca="1"/>
        <v>44377</v>
      </c>
      <c r="G30" s="18" t="str">
        <f ca="1"/>
        <v>Sales</v>
      </c>
      <c r="H30" s="51">
        <f ca="1"/>
        <v>109160</v>
      </c>
      <c r="I30" t="str">
        <f ca="1"/>
        <v>NZ</v>
      </c>
      <c r="J30" s="46">
        <f ca="1"/>
        <v>3.4986301369863013</v>
      </c>
      <c r="K30">
        <f ca="1"/>
        <v>3275</v>
      </c>
    </row>
    <row r="31" spans="2:11" x14ac:dyDescent="0.3">
      <c r="B31" s="18" t="str">
        <f ca="1"/>
        <v>Alta Kaszper</v>
      </c>
      <c r="C31" s="56" t="str">
        <f ca="1"/>
        <v>Male</v>
      </c>
      <c r="D31" s="18">
        <f ca="1"/>
        <v>27</v>
      </c>
      <c r="E31" s="18" t="str">
        <f ca="1"/>
        <v>Average</v>
      </c>
      <c r="F31" s="50">
        <f ca="1"/>
        <v>44134</v>
      </c>
      <c r="G31" s="18" t="str">
        <f ca="1"/>
        <v>Sales</v>
      </c>
      <c r="H31" s="51">
        <f ca="1"/>
        <v>54970</v>
      </c>
      <c r="I31" t="str">
        <f ca="1"/>
        <v>NZ</v>
      </c>
      <c r="J31" s="46">
        <f ca="1"/>
        <v>4.1643835616438354</v>
      </c>
      <c r="K31">
        <f ca="1"/>
        <v>1650</v>
      </c>
    </row>
    <row r="32" spans="2:11" x14ac:dyDescent="0.3">
      <c r="B32" s="18" t="str">
        <f ca="1"/>
        <v>Oran Buxcy</v>
      </c>
      <c r="C32" s="56" t="str">
        <f ca="1"/>
        <v>Female</v>
      </c>
      <c r="D32" s="18">
        <f ca="1"/>
        <v>38</v>
      </c>
      <c r="E32" s="18" t="str">
        <f ca="1"/>
        <v>Above average</v>
      </c>
      <c r="F32" s="50">
        <f ca="1"/>
        <v>44329</v>
      </c>
      <c r="G32" s="18" t="str">
        <f ca="1"/>
        <v>Sales</v>
      </c>
      <c r="H32" s="51">
        <f ca="1"/>
        <v>56870</v>
      </c>
      <c r="I32" t="str">
        <f ca="1"/>
        <v>NZ</v>
      </c>
      <c r="J32" s="46">
        <f ca="1"/>
        <v>3.6301369863013697</v>
      </c>
      <c r="K32">
        <f ca="1"/>
        <v>1707</v>
      </c>
    </row>
    <row r="33" spans="2:11" x14ac:dyDescent="0.3">
      <c r="B33" s="18" t="str">
        <f ca="1"/>
        <v>Hinda Label</v>
      </c>
      <c r="C33" s="56" t="str">
        <f ca="1"/>
        <v>Female</v>
      </c>
      <c r="D33" s="18">
        <f ca="1"/>
        <v>25</v>
      </c>
      <c r="E33" s="18" t="str">
        <f ca="1"/>
        <v>Average</v>
      </c>
      <c r="F33" s="50">
        <f ca="1"/>
        <v>44205</v>
      </c>
      <c r="G33" s="18" t="str">
        <f ca="1"/>
        <v>Sales</v>
      </c>
      <c r="H33" s="51">
        <f ca="1"/>
        <v>92700</v>
      </c>
      <c r="I33" t="str">
        <f ca="1"/>
        <v>NZ</v>
      </c>
      <c r="J33" s="46">
        <f ca="1"/>
        <v>3.9698630136986299</v>
      </c>
      <c r="K33">
        <f ca="1"/>
        <v>2781</v>
      </c>
    </row>
    <row r="34" spans="2:11" x14ac:dyDescent="0.3">
      <c r="B34" s="18" t="str">
        <f ca="1"/>
        <v>Bili Sizey</v>
      </c>
      <c r="C34" s="56" t="str">
        <f ca="1"/>
        <v>Male</v>
      </c>
      <c r="D34" s="18">
        <f ca="1"/>
        <v>43</v>
      </c>
      <c r="E34" s="18" t="str">
        <f ca="1"/>
        <v>Average</v>
      </c>
      <c r="F34" s="50">
        <f ca="1"/>
        <v>44620</v>
      </c>
      <c r="G34" s="18" t="str">
        <f ca="1"/>
        <v>Sales</v>
      </c>
      <c r="H34" s="51">
        <f ca="1"/>
        <v>36040</v>
      </c>
      <c r="I34" t="str">
        <f ca="1"/>
        <v>NZ</v>
      </c>
      <c r="J34" s="46">
        <f ca="1"/>
        <v>2.8328767123287673</v>
      </c>
      <c r="K34">
        <f ca="1"/>
        <v>1082</v>
      </c>
    </row>
    <row r="35" spans="2:11" x14ac:dyDescent="0.3">
      <c r="B35" s="18" t="str">
        <f ca="1"/>
        <v>Drusy MacCombe</v>
      </c>
      <c r="C35" s="56" t="str">
        <f ca="1"/>
        <v>Male</v>
      </c>
      <c r="D35" s="18">
        <f ca="1"/>
        <v>28</v>
      </c>
      <c r="E35" s="18" t="str">
        <f ca="1"/>
        <v>Very poor</v>
      </c>
      <c r="F35" s="50">
        <f ca="1"/>
        <v>44820</v>
      </c>
      <c r="G35" s="18" t="str">
        <f ca="1"/>
        <v>Sales</v>
      </c>
      <c r="H35" s="51">
        <f ca="1"/>
        <v>43510</v>
      </c>
      <c r="I35" t="str">
        <f ca="1"/>
        <v>NZ</v>
      </c>
      <c r="J35" s="46">
        <f ca="1"/>
        <v>2.2849315068493152</v>
      </c>
      <c r="K35">
        <f ca="1"/>
        <v>1306</v>
      </c>
    </row>
    <row r="36" spans="2:11" x14ac:dyDescent="0.3">
      <c r="B36" s="18" t="str">
        <f ca="1"/>
        <v>Gigi Bohling</v>
      </c>
      <c r="C36" s="56" t="str">
        <f ca="1"/>
        <v>Male</v>
      </c>
      <c r="D36" s="18">
        <f ca="1"/>
        <v>33</v>
      </c>
      <c r="E36" s="18" t="str">
        <f ca="1"/>
        <v>Average</v>
      </c>
      <c r="F36" s="50">
        <f ca="1"/>
        <v>44385</v>
      </c>
      <c r="G36" s="18" t="str">
        <f ca="1"/>
        <v>Sales</v>
      </c>
      <c r="H36" s="51">
        <f ca="1"/>
        <v>74550</v>
      </c>
      <c r="I36" t="str">
        <f ca="1"/>
        <v>NZ</v>
      </c>
      <c r="J36" s="46">
        <f ca="1"/>
        <v>3.4767123287671233</v>
      </c>
      <c r="K36">
        <f ca="1"/>
        <v>2237</v>
      </c>
    </row>
  </sheetData>
  <dataValidations disablePrompts="1" count="1">
    <dataValidation type="list" allowBlank="1" showInputMessage="1" showErrorMessage="1" sqref="C3" xr:uid="{2C60DADD-BE69-4E57-8B8C-B82069195279}">
      <formula1>$F$2:$F$204</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8FE1F-9E28-4711-A10B-EB74FAECDC6C}">
  <sheetPr>
    <tabColor rgb="FF002060"/>
  </sheetPr>
  <dimension ref="A1:D8"/>
  <sheetViews>
    <sheetView workbookViewId="0">
      <selection activeCell="F25" sqref="F25"/>
    </sheetView>
  </sheetViews>
  <sheetFormatPr defaultRowHeight="14.4" x14ac:dyDescent="0.3"/>
  <cols>
    <col min="1" max="1" width="15.21875" bestFit="1" customWidth="1"/>
    <col min="2" max="2" width="15.5546875" bestFit="1" customWidth="1"/>
    <col min="3" max="4" width="11" bestFit="1" customWidth="1"/>
    <col min="5" max="6" width="18.6640625" bestFit="1" customWidth="1"/>
    <col min="7" max="7" width="15.44140625" bestFit="1" customWidth="1"/>
    <col min="8" max="8" width="18.6640625" bestFit="1" customWidth="1"/>
    <col min="9" max="183" width="28.88671875" bestFit="1" customWidth="1"/>
    <col min="184" max="185" width="10.77734375" bestFit="1" customWidth="1"/>
  </cols>
  <sheetData>
    <row r="1" spans="1:4" ht="15.6" x14ac:dyDescent="0.3">
      <c r="A1" s="24">
        <v>5</v>
      </c>
      <c r="B1" s="79" t="s">
        <v>228</v>
      </c>
      <c r="C1" s="79"/>
    </row>
    <row r="3" spans="1:4" x14ac:dyDescent="0.3">
      <c r="A3" s="21"/>
      <c r="B3" s="30" t="s">
        <v>221</v>
      </c>
      <c r="C3" s="21"/>
      <c r="D3" s="21"/>
    </row>
    <row r="4" spans="1:4" x14ac:dyDescent="0.3">
      <c r="A4" s="30" t="s">
        <v>225</v>
      </c>
      <c r="B4" s="21" t="s">
        <v>15</v>
      </c>
      <c r="C4" s="21" t="s">
        <v>10</v>
      </c>
      <c r="D4" s="21" t="s">
        <v>222</v>
      </c>
    </row>
    <row r="5" spans="1:4" x14ac:dyDescent="0.3">
      <c r="A5" s="26" t="s">
        <v>223</v>
      </c>
      <c r="B5" s="21">
        <v>50</v>
      </c>
      <c r="C5" s="21">
        <v>56</v>
      </c>
      <c r="D5" s="21">
        <v>106</v>
      </c>
    </row>
    <row r="6" spans="1:4" x14ac:dyDescent="0.3">
      <c r="A6" s="26" t="s">
        <v>224</v>
      </c>
      <c r="B6" s="27">
        <v>31.48</v>
      </c>
      <c r="C6" s="27">
        <v>29.160714285714285</v>
      </c>
      <c r="D6" s="27">
        <v>30.254716981132077</v>
      </c>
    </row>
    <row r="7" spans="1:4" x14ac:dyDescent="0.3">
      <c r="A7" s="26" t="s">
        <v>226</v>
      </c>
      <c r="B7" s="28">
        <v>76721.600000000006</v>
      </c>
      <c r="C7" s="28">
        <v>77743.75</v>
      </c>
      <c r="D7" s="28">
        <v>77261.60377358491</v>
      </c>
    </row>
    <row r="8" spans="1:4" x14ac:dyDescent="0.3">
      <c r="A8" s="26" t="s">
        <v>227</v>
      </c>
      <c r="B8" s="29">
        <v>172.23835616438356</v>
      </c>
      <c r="C8" s="29">
        <v>190.9342465753424</v>
      </c>
      <c r="D8" s="29">
        <v>363.17260273972602</v>
      </c>
    </row>
  </sheetData>
  <mergeCells count="1">
    <mergeCell ref="B1:C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B5BA-8D57-476D-8A48-633C664854DF}">
  <sheetPr>
    <tabColor rgb="FFFFFF00"/>
  </sheetPr>
  <dimension ref="Q16"/>
  <sheetViews>
    <sheetView workbookViewId="0">
      <selection activeCell="Q11" sqref="Q10:Q11"/>
    </sheetView>
  </sheetViews>
  <sheetFormatPr defaultRowHeight="14.4" x14ac:dyDescent="0.3"/>
  <sheetData>
    <row r="16" spans="17:17" x14ac:dyDescent="0.3">
      <c r="Q16" s="2"/>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1DFAB-9604-41D2-8E9A-98FE635704A6}">
  <sheetPr>
    <tabColor rgb="FF00B0F0"/>
  </sheetPr>
  <dimension ref="E3:G9"/>
  <sheetViews>
    <sheetView topLeftCell="C1" workbookViewId="0">
      <selection activeCell="K8" sqref="K8"/>
    </sheetView>
  </sheetViews>
  <sheetFormatPr defaultRowHeight="14.4" x14ac:dyDescent="0.3"/>
  <cols>
    <col min="5" max="5" width="13.109375" bestFit="1" customWidth="1"/>
    <col min="6" max="6" width="13.88671875" bestFit="1" customWidth="1"/>
    <col min="7" max="7" width="15.77734375" bestFit="1" customWidth="1"/>
    <col min="8" max="187" width="28.88671875" bestFit="1" customWidth="1"/>
    <col min="188" max="188" width="10.77734375" bestFit="1" customWidth="1"/>
  </cols>
  <sheetData>
    <row r="3" spans="5:7" x14ac:dyDescent="0.3">
      <c r="E3" s="58" t="s">
        <v>242</v>
      </c>
      <c r="F3" t="s">
        <v>223</v>
      </c>
      <c r="G3" t="s">
        <v>226</v>
      </c>
    </row>
    <row r="4" spans="5:7" x14ac:dyDescent="0.3">
      <c r="E4" s="59" t="s">
        <v>45</v>
      </c>
      <c r="F4">
        <v>4</v>
      </c>
      <c r="G4" s="60">
        <v>92080</v>
      </c>
    </row>
    <row r="5" spans="5:7" x14ac:dyDescent="0.3">
      <c r="E5" s="59" t="s">
        <v>16</v>
      </c>
      <c r="F5">
        <v>25</v>
      </c>
      <c r="G5" s="60">
        <v>74145.2</v>
      </c>
    </row>
    <row r="6" spans="5:7" x14ac:dyDescent="0.3">
      <c r="E6" s="59" t="s">
        <v>11</v>
      </c>
      <c r="F6">
        <v>150</v>
      </c>
      <c r="G6" s="60">
        <v>77744</v>
      </c>
    </row>
    <row r="7" spans="5:7" x14ac:dyDescent="0.3">
      <c r="E7" s="59" t="s">
        <v>23</v>
      </c>
      <c r="F7">
        <v>18</v>
      </c>
      <c r="G7" s="60">
        <v>78606.111111111109</v>
      </c>
    </row>
    <row r="8" spans="5:7" x14ac:dyDescent="0.3">
      <c r="E8" s="59" t="s">
        <v>85</v>
      </c>
      <c r="F8">
        <v>6</v>
      </c>
      <c r="G8" s="60">
        <v>77423.333333333328</v>
      </c>
    </row>
    <row r="9" spans="5:7" x14ac:dyDescent="0.3">
      <c r="E9" s="59" t="s">
        <v>222</v>
      </c>
      <c r="F9">
        <v>203</v>
      </c>
      <c r="G9" s="69">
        <v>77650.246305418725</v>
      </c>
    </row>
  </sheetData>
  <conditionalFormatting pivot="1" sqref="G4:G8">
    <cfRule type="dataBar" priority="1">
      <dataBar>
        <cfvo type="min"/>
        <cfvo type="max"/>
        <color rgb="FFFF555A"/>
      </dataBar>
      <extLst>
        <ext xmlns:x14="http://schemas.microsoft.com/office/spreadsheetml/2009/9/main" uri="{B025F937-C7B1-47D3-B67F-A62EFF666E3E}">
          <x14:id>{AFA39A48-02AB-42A7-A4E7-13B9CF7BF59C}</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AFA39A48-02AB-42A7-A4E7-13B9CF7BF59C}">
            <x14:dataBar minLength="0" maxLength="100" border="1" negativeBarBorderColorSameAsPositive="0">
              <x14:cfvo type="autoMin"/>
              <x14:cfvo type="autoMax"/>
              <x14:borderColor rgb="FFFF555A"/>
              <x14:negativeFillColor rgb="FFFF0000"/>
              <x14:negativeBorderColor rgb="FFFF0000"/>
              <x14:axisColor rgb="FF000000"/>
            </x14:dataBar>
          </x14:cfRule>
          <xm:sqref>G4:G8</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51456-A3CF-4455-980C-6EE767F2AECC}">
  <sheetPr>
    <tabColor rgb="FFB950FA"/>
  </sheetPr>
  <dimension ref="A1:B6"/>
  <sheetViews>
    <sheetView workbookViewId="0">
      <selection activeCell="B28" sqref="B28"/>
    </sheetView>
  </sheetViews>
  <sheetFormatPr defaultRowHeight="14.4" x14ac:dyDescent="0.3"/>
  <cols>
    <col min="1" max="1" width="12.5546875" bestFit="1" customWidth="1"/>
    <col min="2" max="2" width="13.88671875" bestFit="1" customWidth="1"/>
  </cols>
  <sheetData>
    <row r="1" spans="1:2" x14ac:dyDescent="0.3">
      <c r="A1" s="58" t="s">
        <v>242</v>
      </c>
      <c r="B1" t="s">
        <v>223</v>
      </c>
    </row>
    <row r="2" spans="1:2" x14ac:dyDescent="0.3">
      <c r="A2" s="59" t="s">
        <v>243</v>
      </c>
      <c r="B2">
        <v>43</v>
      </c>
    </row>
    <row r="3" spans="1:2" x14ac:dyDescent="0.3">
      <c r="A3" s="59" t="s">
        <v>244</v>
      </c>
      <c r="B3">
        <v>89</v>
      </c>
    </row>
    <row r="4" spans="1:2" x14ac:dyDescent="0.3">
      <c r="A4" s="59" t="s">
        <v>245</v>
      </c>
      <c r="B4">
        <v>69</v>
      </c>
    </row>
    <row r="5" spans="1:2" x14ac:dyDescent="0.3">
      <c r="A5" s="59" t="s">
        <v>246</v>
      </c>
      <c r="B5">
        <v>2</v>
      </c>
    </row>
    <row r="6" spans="1:2" x14ac:dyDescent="0.3">
      <c r="A6" s="59" t="s">
        <v>222</v>
      </c>
      <c r="B6">
        <v>203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60D7D-C644-4057-82E3-68EAF27DC3DE}">
  <sheetPr>
    <tabColor rgb="FFC00000"/>
  </sheetPr>
  <dimension ref="A1:Z204"/>
  <sheetViews>
    <sheetView tabSelected="1" zoomScale="92" zoomScaleNormal="92" workbookViewId="0">
      <selection sqref="A1:J204"/>
    </sheetView>
  </sheetViews>
  <sheetFormatPr defaultRowHeight="14.4" x14ac:dyDescent="0.3"/>
  <cols>
    <col min="1" max="1" width="27.6640625" customWidth="1"/>
    <col min="2" max="2" width="14.44140625" customWidth="1"/>
    <col min="3" max="3" width="11.109375" customWidth="1"/>
    <col min="4" max="4" width="14.6640625" customWidth="1"/>
    <col min="5" max="5" width="18.21875" style="1" customWidth="1"/>
    <col min="6" max="6" width="13" bestFit="1" customWidth="1"/>
    <col min="7" max="7" width="14.109375" customWidth="1"/>
    <col min="8" max="8" width="11.88671875" customWidth="1"/>
    <col min="9" max="9" width="13.5546875" style="4" customWidth="1"/>
    <col min="10" max="11" width="11.5546875" style="25" customWidth="1"/>
    <col min="12" max="12" width="16.6640625" customWidth="1"/>
    <col min="13" max="13" width="15" customWidth="1"/>
    <col min="14" max="14" width="16.21875" customWidth="1"/>
    <col min="15" max="15" width="11.88671875" customWidth="1"/>
    <col min="16" max="16" width="12.5546875" customWidth="1"/>
    <col min="17" max="17" width="8.88671875" customWidth="1"/>
    <col min="18" max="18" width="12.21875" customWidth="1"/>
    <col min="21" max="21" width="14.5546875" customWidth="1"/>
    <col min="22" max="22" width="15.44140625" customWidth="1"/>
  </cols>
  <sheetData>
    <row r="1" spans="1:20" x14ac:dyDescent="0.3">
      <c r="A1" s="31" t="s">
        <v>0</v>
      </c>
      <c r="B1" s="32" t="s">
        <v>1</v>
      </c>
      <c r="C1" s="32" t="s">
        <v>2</v>
      </c>
      <c r="D1" s="32" t="s">
        <v>3</v>
      </c>
      <c r="E1" s="33" t="s">
        <v>4</v>
      </c>
      <c r="F1" s="32" t="s">
        <v>5</v>
      </c>
      <c r="G1" s="32" t="s">
        <v>6</v>
      </c>
      <c r="H1" s="32" t="s">
        <v>7</v>
      </c>
      <c r="I1" s="34" t="s">
        <v>211</v>
      </c>
      <c r="J1" s="70" t="s">
        <v>229</v>
      </c>
      <c r="K1" s="71"/>
    </row>
    <row r="2" spans="1:20" ht="15.6" x14ac:dyDescent="0.3">
      <c r="A2" s="35" t="s">
        <v>9</v>
      </c>
      <c r="B2" s="36" t="s">
        <v>10</v>
      </c>
      <c r="C2" s="36">
        <v>20</v>
      </c>
      <c r="D2" s="36" t="s">
        <v>11</v>
      </c>
      <c r="E2" s="37">
        <v>44122</v>
      </c>
      <c r="F2" s="36" t="s">
        <v>12</v>
      </c>
      <c r="G2" s="38">
        <v>112650</v>
      </c>
      <c r="H2" s="36" t="s">
        <v>13</v>
      </c>
      <c r="I2" s="39">
        <f ca="1">(TODAY()-all___data[[#This Row],[Date Joined]])/365</f>
        <v>4.1972602739726028</v>
      </c>
      <c r="J2" s="38">
        <f ca="1">ROUNDUP(IF(all___data[[#This Row],[TENURE]]&gt;2,3%,2%)*all___data[[#This Row],[Salary]],0)</f>
        <v>3380</v>
      </c>
      <c r="K2" s="72"/>
      <c r="L2" s="5">
        <v>1</v>
      </c>
    </row>
    <row r="3" spans="1:20" ht="15.6" x14ac:dyDescent="0.3">
      <c r="A3" s="35" t="s">
        <v>14</v>
      </c>
      <c r="B3" s="36" t="s">
        <v>15</v>
      </c>
      <c r="C3" s="36">
        <v>32</v>
      </c>
      <c r="D3" s="36" t="s">
        <v>16</v>
      </c>
      <c r="E3" s="37">
        <v>44293</v>
      </c>
      <c r="F3" s="36" t="s">
        <v>12</v>
      </c>
      <c r="G3" s="38">
        <v>43840</v>
      </c>
      <c r="H3" s="36" t="s">
        <v>13</v>
      </c>
      <c r="I3" s="39">
        <f ca="1">(TODAY()-all___data[[#This Row],[Date Joined]])/365</f>
        <v>3.7287671232876711</v>
      </c>
      <c r="J3" s="38">
        <f ca="1">ROUNDUP(IF(all___data[[#This Row],[TENURE]]&gt;2,3%,2%)*all___data[[#This Row],[Salary]],0)</f>
        <v>1316</v>
      </c>
      <c r="K3" s="38"/>
      <c r="L3" s="21" t="s">
        <v>219</v>
      </c>
      <c r="M3" s="21">
        <f>COUNTA(all___data[[#All],[Name]])</f>
        <v>204</v>
      </c>
      <c r="N3" s="21"/>
    </row>
    <row r="4" spans="1:20" ht="15.6" x14ac:dyDescent="0.3">
      <c r="A4" s="35" t="s">
        <v>17</v>
      </c>
      <c r="B4" s="36" t="s">
        <v>10</v>
      </c>
      <c r="C4" s="36">
        <v>31</v>
      </c>
      <c r="D4" s="36" t="s">
        <v>11</v>
      </c>
      <c r="E4" s="37">
        <v>44663</v>
      </c>
      <c r="F4" s="36" t="s">
        <v>18</v>
      </c>
      <c r="G4" s="38">
        <v>103550</v>
      </c>
      <c r="H4" s="36" t="s">
        <v>13</v>
      </c>
      <c r="I4" s="39">
        <f ca="1">(TODAY()-all___data[[#This Row],[Date Joined]])/365</f>
        <v>2.7150684931506848</v>
      </c>
      <c r="J4" s="38">
        <f ca="1">ROUNDUP(IF(all___data[[#This Row],[TENURE]]&gt;2,3%,2%)*all___data[[#This Row],[Salary]],0)</f>
        <v>3107</v>
      </c>
      <c r="K4" s="38"/>
      <c r="L4" s="21" t="s">
        <v>207</v>
      </c>
      <c r="M4" s="21">
        <f>AVERAGE(G:G)</f>
        <v>77650.246305418725</v>
      </c>
      <c r="N4" s="21">
        <f>MEDIAN(all___data[Salary])</f>
        <v>75280</v>
      </c>
    </row>
    <row r="5" spans="1:20" ht="15.6" x14ac:dyDescent="0.3">
      <c r="A5" s="35" t="s">
        <v>19</v>
      </c>
      <c r="B5" s="36" t="s">
        <v>15</v>
      </c>
      <c r="C5" s="36">
        <v>32</v>
      </c>
      <c r="D5" s="36" t="s">
        <v>11</v>
      </c>
      <c r="E5" s="37">
        <v>44339</v>
      </c>
      <c r="F5" s="36" t="s">
        <v>20</v>
      </c>
      <c r="G5" s="38">
        <v>45510</v>
      </c>
      <c r="H5" s="36" t="s">
        <v>13</v>
      </c>
      <c r="I5" s="39">
        <f ca="1">(TODAY()-all___data[[#This Row],[Date Joined]])/365</f>
        <v>3.6027397260273974</v>
      </c>
      <c r="J5" s="38">
        <f ca="1">ROUNDUP(IF(all___data[[#This Row],[TENURE]]&gt;2,3%,2%)*all___data[[#This Row],[Salary]],0)</f>
        <v>1366</v>
      </c>
      <c r="K5" s="38"/>
      <c r="L5" s="21" t="s">
        <v>208</v>
      </c>
      <c r="M5" s="21">
        <f>AVERAGE(all___data[Age])</f>
        <v>30.384236453201972</v>
      </c>
      <c r="N5" s="21">
        <f>MEDIAN(all___data[Age])</f>
        <v>30</v>
      </c>
    </row>
    <row r="6" spans="1:20" ht="15.6" x14ac:dyDescent="0.3">
      <c r="A6" s="35" t="s">
        <v>21</v>
      </c>
      <c r="B6" s="36" t="s">
        <v>22</v>
      </c>
      <c r="C6" s="36">
        <v>37</v>
      </c>
      <c r="D6" s="36" t="s">
        <v>23</v>
      </c>
      <c r="E6" s="37">
        <v>44085</v>
      </c>
      <c r="F6" s="36" t="s">
        <v>24</v>
      </c>
      <c r="G6" s="38">
        <v>115440</v>
      </c>
      <c r="H6" s="36" t="s">
        <v>13</v>
      </c>
      <c r="I6" s="39">
        <f ca="1">(TODAY()-all___data[[#This Row],[Date Joined]])/365</f>
        <v>4.2986301369863016</v>
      </c>
      <c r="J6" s="38">
        <f ca="1">ROUNDUP(IF(all___data[[#This Row],[TENURE]]&gt;2,3%,2%)*all___data[[#This Row],[Salary]],0)</f>
        <v>3464</v>
      </c>
      <c r="K6" s="38"/>
      <c r="L6" s="21" t="s">
        <v>209</v>
      </c>
      <c r="M6" s="22">
        <f ca="1">AVERAGE(all___data[TENURE])</f>
        <v>3.3591335447736022</v>
      </c>
      <c r="N6" s="21"/>
    </row>
    <row r="7" spans="1:20" ht="16.2" customHeight="1" x14ac:dyDescent="0.3">
      <c r="A7" s="35" t="s">
        <v>25</v>
      </c>
      <c r="B7" s="36" t="s">
        <v>15</v>
      </c>
      <c r="C7" s="36">
        <v>38</v>
      </c>
      <c r="D7" s="36" t="s">
        <v>16</v>
      </c>
      <c r="E7" s="37">
        <v>44268</v>
      </c>
      <c r="F7" s="36" t="s">
        <v>26</v>
      </c>
      <c r="G7" s="38">
        <v>56870</v>
      </c>
      <c r="H7" s="36" t="s">
        <v>13</v>
      </c>
      <c r="I7" s="39">
        <f ca="1">(TODAY()-all___data[[#This Row],[Date Joined]])/365</f>
        <v>3.7972602739726029</v>
      </c>
      <c r="J7" s="38">
        <f ca="1">ROUNDUP(IF(all___data[[#This Row],[TENURE]]&gt;2,3%,2%)*all___data[[#This Row],[Salary]],0)</f>
        <v>1707</v>
      </c>
      <c r="K7" s="38"/>
      <c r="L7" s="21" t="s">
        <v>212</v>
      </c>
      <c r="M7" s="21">
        <f>COUNTIFS(all___data[Gender],"female")</f>
        <v>93</v>
      </c>
      <c r="N7" s="21"/>
    </row>
    <row r="8" spans="1:20" ht="15.6" x14ac:dyDescent="0.3">
      <c r="A8" s="35" t="s">
        <v>27</v>
      </c>
      <c r="B8" s="36" t="s">
        <v>15</v>
      </c>
      <c r="C8" s="36">
        <v>25</v>
      </c>
      <c r="D8" s="36" t="s">
        <v>11</v>
      </c>
      <c r="E8" s="37">
        <v>44144</v>
      </c>
      <c r="F8" s="36" t="s">
        <v>26</v>
      </c>
      <c r="G8" s="38">
        <v>92700</v>
      </c>
      <c r="H8" s="36" t="s">
        <v>13</v>
      </c>
      <c r="I8" s="39">
        <f ca="1">(TODAY()-all___data[[#This Row],[Date Joined]])/365</f>
        <v>4.1369863013698627</v>
      </c>
      <c r="J8" s="38">
        <f ca="1">ROUNDUP(IF(all___data[[#This Row],[TENURE]]&gt;2,3%,2%)*all___data[[#This Row],[Salary]],0)</f>
        <v>2781</v>
      </c>
      <c r="K8" s="38"/>
      <c r="L8" s="21" t="s">
        <v>210</v>
      </c>
      <c r="M8" s="22">
        <f>M7/M3</f>
        <v>0.45588235294117646</v>
      </c>
      <c r="N8" s="21"/>
    </row>
    <row r="9" spans="1:20" ht="15.6" x14ac:dyDescent="0.3">
      <c r="A9" s="35" t="s">
        <v>28</v>
      </c>
      <c r="B9" s="36" t="s">
        <v>22</v>
      </c>
      <c r="C9" s="36">
        <v>32</v>
      </c>
      <c r="D9" s="36" t="s">
        <v>11</v>
      </c>
      <c r="E9" s="37">
        <v>44713</v>
      </c>
      <c r="F9" s="36" t="s">
        <v>12</v>
      </c>
      <c r="G9" s="38">
        <v>91310</v>
      </c>
      <c r="H9" s="36" t="s">
        <v>13</v>
      </c>
      <c r="I9" s="39">
        <f ca="1">(TODAY()-all___data[[#This Row],[Date Joined]])/365</f>
        <v>2.5780821917808221</v>
      </c>
      <c r="J9" s="38">
        <f ca="1">ROUNDUP(IF(all___data[[#This Row],[TENURE]]&gt;2,3%,2%)*all___data[[#This Row],[Salary]],0)</f>
        <v>2740</v>
      </c>
      <c r="K9" s="72"/>
    </row>
    <row r="10" spans="1:20" ht="15.6" x14ac:dyDescent="0.3">
      <c r="A10" s="35" t="s">
        <v>29</v>
      </c>
      <c r="B10" s="36" t="s">
        <v>10</v>
      </c>
      <c r="C10" s="36">
        <v>33</v>
      </c>
      <c r="D10" s="36" t="s">
        <v>11</v>
      </c>
      <c r="E10" s="37">
        <v>44324</v>
      </c>
      <c r="F10" s="36" t="s">
        <v>26</v>
      </c>
      <c r="G10" s="38">
        <v>74550</v>
      </c>
      <c r="H10" s="36" t="s">
        <v>13</v>
      </c>
      <c r="I10" s="39">
        <f ca="1">(TODAY()-all___data[[#This Row],[Date Joined]])/365</f>
        <v>3.6438356164383561</v>
      </c>
      <c r="J10" s="38">
        <f ca="1">ROUNDUP(IF(all___data[[#This Row],[TENURE]]&gt;2,3%,2%)*all___data[[#This Row],[Salary]],0)</f>
        <v>2237</v>
      </c>
      <c r="K10" s="72"/>
      <c r="L10" s="5">
        <v>2</v>
      </c>
      <c r="M10" s="15" t="s">
        <v>0</v>
      </c>
      <c r="N10" s="16" t="s">
        <v>14</v>
      </c>
    </row>
    <row r="11" spans="1:20" ht="15.6" x14ac:dyDescent="0.3">
      <c r="A11" s="35" t="s">
        <v>30</v>
      </c>
      <c r="B11" s="36" t="s">
        <v>10</v>
      </c>
      <c r="C11" s="36">
        <v>25</v>
      </c>
      <c r="D11" s="36" t="s">
        <v>16</v>
      </c>
      <c r="E11" s="37">
        <v>44665</v>
      </c>
      <c r="F11" s="36" t="s">
        <v>18</v>
      </c>
      <c r="G11" s="38">
        <v>109190</v>
      </c>
      <c r="H11" s="36" t="s">
        <v>13</v>
      </c>
      <c r="I11" s="39">
        <f ca="1">(TODAY()-all___data[[#This Row],[Date Joined]])/365</f>
        <v>2.7095890410958905</v>
      </c>
      <c r="J11" s="38">
        <f ca="1">ROUNDUP(IF(all___data[[#This Row],[TENURE]]&gt;2,3%,2%)*all___data[[#This Row],[Salary]],0)</f>
        <v>3276</v>
      </c>
      <c r="K11" s="72"/>
      <c r="M11" s="17" t="s">
        <v>1</v>
      </c>
      <c r="N11" s="18" t="str" cm="1">
        <f t="array" aca="1" ref="N11:N18" ca="1">TRANSPOSE(_xlfn.XLOOKUP(N10,all___data[Name],all___data[[Gender]:[TENURE]]))</f>
        <v>Female</v>
      </c>
    </row>
    <row r="12" spans="1:20" ht="15.6" x14ac:dyDescent="0.3">
      <c r="A12" s="35" t="s">
        <v>31</v>
      </c>
      <c r="B12" s="36" t="s">
        <v>15</v>
      </c>
      <c r="C12" s="36">
        <v>40</v>
      </c>
      <c r="D12" s="36" t="s">
        <v>11</v>
      </c>
      <c r="E12" s="37">
        <v>44320</v>
      </c>
      <c r="F12" s="36" t="s">
        <v>12</v>
      </c>
      <c r="G12" s="38">
        <v>104410</v>
      </c>
      <c r="H12" s="36" t="s">
        <v>13</v>
      </c>
      <c r="I12" s="39">
        <f ca="1">(TODAY()-all___data[[#This Row],[Date Joined]])/365</f>
        <v>3.6547945205479451</v>
      </c>
      <c r="J12" s="38">
        <f ca="1">ROUNDUP(IF(all___data[[#This Row],[TENURE]]&gt;2,3%,2%)*all___data[[#This Row],[Salary]],0)</f>
        <v>3133</v>
      </c>
      <c r="K12" s="72"/>
      <c r="M12" s="18" t="s">
        <v>217</v>
      </c>
      <c r="N12" s="19">
        <f ca="1"/>
        <v>32</v>
      </c>
    </row>
    <row r="13" spans="1:20" ht="15.6" x14ac:dyDescent="0.3">
      <c r="A13" s="35" t="s">
        <v>32</v>
      </c>
      <c r="B13" s="36" t="s">
        <v>10</v>
      </c>
      <c r="C13" s="36">
        <v>30</v>
      </c>
      <c r="D13" s="36" t="s">
        <v>11</v>
      </c>
      <c r="E13" s="37">
        <v>44544</v>
      </c>
      <c r="F13" s="36" t="s">
        <v>24</v>
      </c>
      <c r="G13" s="38">
        <v>96800</v>
      </c>
      <c r="H13" s="36" t="s">
        <v>13</v>
      </c>
      <c r="I13" s="39">
        <f ca="1">(TODAY()-all___data[[#This Row],[Date Joined]])/365</f>
        <v>3.0410958904109591</v>
      </c>
      <c r="J13" s="38">
        <f ca="1">ROUNDUP(IF(all___data[[#This Row],[TENURE]]&gt;2,3%,2%)*all___data[[#This Row],[Salary]],0)</f>
        <v>2904</v>
      </c>
      <c r="K13" s="72"/>
      <c r="M13" s="18" t="s">
        <v>213</v>
      </c>
      <c r="N13" s="19" t="str">
        <f ca="1"/>
        <v>Above average</v>
      </c>
      <c r="O13" s="9"/>
      <c r="P13" s="10"/>
      <c r="Q13" s="9"/>
      <c r="R13" s="9"/>
      <c r="S13" s="9"/>
      <c r="T13" s="11"/>
    </row>
    <row r="14" spans="1:20" ht="15.6" x14ac:dyDescent="0.3">
      <c r="A14" s="35" t="s">
        <v>33</v>
      </c>
      <c r="B14" s="36" t="s">
        <v>10</v>
      </c>
      <c r="C14" s="36">
        <v>28</v>
      </c>
      <c r="D14" s="36" t="s">
        <v>16</v>
      </c>
      <c r="E14" s="37">
        <v>43980</v>
      </c>
      <c r="F14" s="36" t="s">
        <v>24</v>
      </c>
      <c r="G14" s="38">
        <v>48170</v>
      </c>
      <c r="H14" s="36" t="s">
        <v>13</v>
      </c>
      <c r="I14" s="39">
        <f ca="1">(TODAY()-all___data[[#This Row],[Date Joined]])/365</f>
        <v>4.5863013698630137</v>
      </c>
      <c r="J14" s="38">
        <f ca="1">ROUNDUP(IF(all___data[[#This Row],[TENURE]]&gt;2,3%,2%)*all___data[[#This Row],[Salary]],0)</f>
        <v>1446</v>
      </c>
      <c r="K14" s="72"/>
      <c r="M14" s="18" t="s">
        <v>218</v>
      </c>
      <c r="N14" s="20">
        <f ca="1"/>
        <v>44293</v>
      </c>
      <c r="O14" s="12"/>
      <c r="P14" s="13"/>
      <c r="Q14" s="12"/>
      <c r="R14" s="12"/>
      <c r="S14" s="12"/>
      <c r="T14" s="14"/>
    </row>
    <row r="15" spans="1:20" ht="15.6" x14ac:dyDescent="0.3">
      <c r="A15" s="35" t="s">
        <v>34</v>
      </c>
      <c r="B15" s="36" t="s">
        <v>10</v>
      </c>
      <c r="C15" s="36">
        <v>21</v>
      </c>
      <c r="D15" s="36" t="s">
        <v>11</v>
      </c>
      <c r="E15" s="37">
        <v>44042</v>
      </c>
      <c r="F15" s="36" t="s">
        <v>18</v>
      </c>
      <c r="G15" s="38">
        <v>37920</v>
      </c>
      <c r="H15" s="36" t="s">
        <v>13</v>
      </c>
      <c r="I15" s="39">
        <f ca="1">(TODAY()-all___data[[#This Row],[Date Joined]])/365</f>
        <v>4.4164383561643836</v>
      </c>
      <c r="J15" s="38">
        <f ca="1">ROUNDUP(IF(all___data[[#This Row],[TENURE]]&gt;2,3%,2%)*all___data[[#This Row],[Salary]],0)</f>
        <v>1138</v>
      </c>
      <c r="K15" s="72"/>
      <c r="M15" s="18" t="s">
        <v>214</v>
      </c>
      <c r="N15" s="19" t="str">
        <f ca="1"/>
        <v>Website</v>
      </c>
    </row>
    <row r="16" spans="1:20" ht="15.6" x14ac:dyDescent="0.3">
      <c r="A16" s="35" t="s">
        <v>35</v>
      </c>
      <c r="B16" s="36" t="s">
        <v>10</v>
      </c>
      <c r="C16" s="36">
        <v>34</v>
      </c>
      <c r="D16" s="36" t="s">
        <v>11</v>
      </c>
      <c r="E16" s="37">
        <v>44642</v>
      </c>
      <c r="F16" s="36" t="s">
        <v>18</v>
      </c>
      <c r="G16" s="38">
        <v>112650</v>
      </c>
      <c r="H16" s="36" t="s">
        <v>13</v>
      </c>
      <c r="I16" s="39">
        <f ca="1">(TODAY()-all___data[[#This Row],[Date Joined]])/365</f>
        <v>2.7726027397260276</v>
      </c>
      <c r="J16" s="38">
        <f ca="1">ROUNDUP(IF(all___data[[#This Row],[TENURE]]&gt;2,3%,2%)*all___data[[#This Row],[Salary]],0)</f>
        <v>3380</v>
      </c>
      <c r="K16" s="72"/>
      <c r="M16" s="18" t="s">
        <v>215</v>
      </c>
      <c r="N16" s="19">
        <f ca="1"/>
        <v>43840</v>
      </c>
    </row>
    <row r="17" spans="1:26" ht="15.6" x14ac:dyDescent="0.3">
      <c r="A17" s="35" t="s">
        <v>36</v>
      </c>
      <c r="B17" s="36" t="s">
        <v>15</v>
      </c>
      <c r="C17" s="36">
        <v>34</v>
      </c>
      <c r="D17" s="36" t="s">
        <v>23</v>
      </c>
      <c r="E17" s="37">
        <v>44660</v>
      </c>
      <c r="F17" s="36" t="s">
        <v>26</v>
      </c>
      <c r="G17" s="38">
        <v>49630</v>
      </c>
      <c r="H17" s="36" t="s">
        <v>13</v>
      </c>
      <c r="I17" s="39">
        <f ca="1">(TODAY()-all___data[[#This Row],[Date Joined]])/365</f>
        <v>2.7232876712328768</v>
      </c>
      <c r="J17" s="38">
        <f ca="1">ROUNDUP(IF(all___data[[#This Row],[TENURE]]&gt;2,3%,2%)*all___data[[#This Row],[Salary]],0)</f>
        <v>1489</v>
      </c>
      <c r="K17" s="72"/>
      <c r="M17" s="18" t="s">
        <v>216</v>
      </c>
      <c r="N17" s="19" t="str">
        <f ca="1"/>
        <v>IND</v>
      </c>
    </row>
    <row r="18" spans="1:26" ht="15.6" x14ac:dyDescent="0.3">
      <c r="A18" s="35" t="s">
        <v>37</v>
      </c>
      <c r="B18" s="36" t="s">
        <v>10</v>
      </c>
      <c r="C18" s="36">
        <v>36</v>
      </c>
      <c r="D18" s="36" t="s">
        <v>11</v>
      </c>
      <c r="E18" s="37">
        <v>43958</v>
      </c>
      <c r="F18" s="36" t="s">
        <v>12</v>
      </c>
      <c r="G18" s="38">
        <v>118840</v>
      </c>
      <c r="H18" s="36" t="s">
        <v>13</v>
      </c>
      <c r="I18" s="39">
        <f ca="1">(TODAY()-all___data[[#This Row],[Date Joined]])/365</f>
        <v>4.646575342465753</v>
      </c>
      <c r="J18" s="38">
        <f ca="1">ROUNDUP(IF(all___data[[#This Row],[TENURE]]&gt;2,3%,2%)*all___data[[#This Row],[Salary]],0)</f>
        <v>3566</v>
      </c>
      <c r="K18" s="72"/>
      <c r="M18" s="18" t="s">
        <v>211</v>
      </c>
      <c r="N18" s="23">
        <f ca="1"/>
        <v>3.7287671232876711</v>
      </c>
      <c r="R18" s="6"/>
      <c r="S18" s="6"/>
      <c r="T18" s="6"/>
      <c r="U18" s="6"/>
      <c r="V18" s="7"/>
      <c r="W18" s="6"/>
      <c r="X18" s="6"/>
      <c r="Y18" s="6"/>
      <c r="Z18" s="8"/>
    </row>
    <row r="19" spans="1:26" ht="15.6" x14ac:dyDescent="0.3">
      <c r="A19" s="35" t="s">
        <v>38</v>
      </c>
      <c r="B19" s="36" t="s">
        <v>10</v>
      </c>
      <c r="C19" s="36">
        <v>30</v>
      </c>
      <c r="D19" s="36" t="s">
        <v>11</v>
      </c>
      <c r="E19" s="37">
        <v>44789</v>
      </c>
      <c r="F19" s="36" t="s">
        <v>12</v>
      </c>
      <c r="G19" s="38">
        <v>69710</v>
      </c>
      <c r="H19" s="36" t="s">
        <v>13</v>
      </c>
      <c r="I19" s="39">
        <f ca="1">(TODAY()-all___data[[#This Row],[Date Joined]])/365</f>
        <v>2.3698630136986303</v>
      </c>
      <c r="J19" s="38">
        <f ca="1">ROUNDUP(IF(all___data[[#This Row],[TENURE]]&gt;2,3%,2%)*all___data[[#This Row],[Salary]],0)</f>
        <v>2092</v>
      </c>
      <c r="K19" s="72"/>
      <c r="R19" s="3"/>
    </row>
    <row r="20" spans="1:26" ht="15.6" x14ac:dyDescent="0.3">
      <c r="A20" s="35" t="s">
        <v>39</v>
      </c>
      <c r="B20" s="36" t="s">
        <v>10</v>
      </c>
      <c r="C20" s="36">
        <v>20</v>
      </c>
      <c r="D20" s="36" t="s">
        <v>11</v>
      </c>
      <c r="E20" s="37">
        <v>44683</v>
      </c>
      <c r="F20" s="36" t="s">
        <v>18</v>
      </c>
      <c r="G20" s="38">
        <v>79570</v>
      </c>
      <c r="H20" s="36" t="s">
        <v>13</v>
      </c>
      <c r="I20" s="39">
        <f ca="1">(TODAY()-all___data[[#This Row],[Date Joined]])/365</f>
        <v>2.6602739726027398</v>
      </c>
      <c r="J20" s="38">
        <f ca="1">ROUNDUP(IF(all___data[[#This Row],[TENURE]]&gt;2,3%,2%)*all___data[[#This Row],[Salary]],0)</f>
        <v>2388</v>
      </c>
      <c r="K20" s="72"/>
      <c r="R20" s="2"/>
    </row>
    <row r="21" spans="1:26" ht="15.6" x14ac:dyDescent="0.3">
      <c r="A21" s="35" t="s">
        <v>40</v>
      </c>
      <c r="B21" s="36" t="s">
        <v>15</v>
      </c>
      <c r="C21" s="36">
        <v>22</v>
      </c>
      <c r="D21" s="36" t="s">
        <v>16</v>
      </c>
      <c r="E21" s="37">
        <v>44388</v>
      </c>
      <c r="F21" s="36" t="s">
        <v>18</v>
      </c>
      <c r="G21" s="38">
        <v>76900</v>
      </c>
      <c r="H21" s="36" t="s">
        <v>13</v>
      </c>
      <c r="I21" s="39">
        <f ca="1">(TODAY()-all___data[[#This Row],[Date Joined]])/365</f>
        <v>3.4684931506849317</v>
      </c>
      <c r="J21" s="38">
        <f ca="1">ROUNDUP(IF(all___data[[#This Row],[TENURE]]&gt;2,3%,2%)*all___data[[#This Row],[Salary]],0)</f>
        <v>2307</v>
      </c>
      <c r="K21" s="72"/>
    </row>
    <row r="22" spans="1:26" ht="15.6" x14ac:dyDescent="0.3">
      <c r="A22" s="35" t="s">
        <v>41</v>
      </c>
      <c r="B22" s="36" t="s">
        <v>10</v>
      </c>
      <c r="C22" s="36">
        <v>27</v>
      </c>
      <c r="D22" s="36" t="s">
        <v>11</v>
      </c>
      <c r="E22" s="37">
        <v>44073</v>
      </c>
      <c r="F22" s="36" t="s">
        <v>26</v>
      </c>
      <c r="G22" s="38">
        <v>54970</v>
      </c>
      <c r="H22" s="36" t="s">
        <v>13</v>
      </c>
      <c r="I22" s="39">
        <f ca="1">(TODAY()-all___data[[#This Row],[Date Joined]])/365</f>
        <v>4.3315068493150681</v>
      </c>
      <c r="J22" s="38">
        <f ca="1">ROUNDUP(IF(all___data[[#This Row],[TENURE]]&gt;2,3%,2%)*all___data[[#This Row],[Salary]],0)</f>
        <v>1650</v>
      </c>
      <c r="K22" s="72"/>
    </row>
    <row r="23" spans="1:26" ht="15.6" x14ac:dyDescent="0.3">
      <c r="A23" s="35" t="s">
        <v>42</v>
      </c>
      <c r="B23" s="36" t="s">
        <v>10</v>
      </c>
      <c r="C23" s="36">
        <v>37</v>
      </c>
      <c r="D23" s="36" t="s">
        <v>23</v>
      </c>
      <c r="E23" s="37">
        <v>44277</v>
      </c>
      <c r="F23" s="36" t="s">
        <v>12</v>
      </c>
      <c r="G23" s="38">
        <v>88050</v>
      </c>
      <c r="H23" s="36" t="s">
        <v>13</v>
      </c>
      <c r="I23" s="39">
        <f ca="1">(TODAY()-all___data[[#This Row],[Date Joined]])/365</f>
        <v>3.7726027397260276</v>
      </c>
      <c r="J23" s="38">
        <f ca="1">ROUNDUP(IF(all___data[[#This Row],[TENURE]]&gt;2,3%,2%)*all___data[[#This Row],[Salary]],0)</f>
        <v>2642</v>
      </c>
      <c r="K23" s="72"/>
    </row>
    <row r="24" spans="1:26" ht="15.6" x14ac:dyDescent="0.3">
      <c r="A24" s="35" t="s">
        <v>43</v>
      </c>
      <c r="B24" s="36" t="s">
        <v>10</v>
      </c>
      <c r="C24" s="36">
        <v>43</v>
      </c>
      <c r="D24" s="36" t="s">
        <v>11</v>
      </c>
      <c r="E24" s="37">
        <v>44558</v>
      </c>
      <c r="F24" s="36" t="s">
        <v>26</v>
      </c>
      <c r="G24" s="38">
        <v>36040</v>
      </c>
      <c r="H24" s="36" t="s">
        <v>13</v>
      </c>
      <c r="I24" s="39">
        <f ca="1">(TODAY()-all___data[[#This Row],[Date Joined]])/365</f>
        <v>3.0027397260273974</v>
      </c>
      <c r="J24" s="38">
        <f ca="1">ROUNDUP(IF(all___data[[#This Row],[TENURE]]&gt;2,3%,2%)*all___data[[#This Row],[Salary]],0)</f>
        <v>1082</v>
      </c>
      <c r="K24" s="72"/>
    </row>
    <row r="25" spans="1:26" ht="15.6" x14ac:dyDescent="0.3">
      <c r="A25" s="35" t="s">
        <v>44</v>
      </c>
      <c r="B25" s="36" t="s">
        <v>15</v>
      </c>
      <c r="C25" s="36">
        <v>42</v>
      </c>
      <c r="D25" s="36" t="s">
        <v>45</v>
      </c>
      <c r="E25" s="37">
        <v>44718</v>
      </c>
      <c r="F25" s="36" t="s">
        <v>18</v>
      </c>
      <c r="G25" s="38">
        <v>75000</v>
      </c>
      <c r="H25" s="36" t="s">
        <v>13</v>
      </c>
      <c r="I25" s="39">
        <f ca="1">(TODAY()-all___data[[#This Row],[Date Joined]])/365</f>
        <v>2.5643835616438357</v>
      </c>
      <c r="J25" s="38">
        <f ca="1">ROUNDUP(IF(all___data[[#This Row],[TENURE]]&gt;2,3%,2%)*all___data[[#This Row],[Salary]],0)</f>
        <v>2250</v>
      </c>
      <c r="K25" s="72"/>
    </row>
    <row r="26" spans="1:26" ht="15.6" x14ac:dyDescent="0.3">
      <c r="A26" s="35" t="s">
        <v>46</v>
      </c>
      <c r="B26" s="36" t="s">
        <v>10</v>
      </c>
      <c r="C26" s="36">
        <v>35</v>
      </c>
      <c r="D26" s="36" t="s">
        <v>11</v>
      </c>
      <c r="E26" s="37">
        <v>44666</v>
      </c>
      <c r="F26" s="36" t="s">
        <v>18</v>
      </c>
      <c r="G26" s="38">
        <v>40400</v>
      </c>
      <c r="H26" s="36" t="s">
        <v>13</v>
      </c>
      <c r="I26" s="39">
        <f ca="1">(TODAY()-all___data[[#This Row],[Date Joined]])/365</f>
        <v>2.7068493150684931</v>
      </c>
      <c r="J26" s="38">
        <f ca="1">ROUNDUP(IF(all___data[[#This Row],[TENURE]]&gt;2,3%,2%)*all___data[[#This Row],[Salary]],0)</f>
        <v>1212</v>
      </c>
      <c r="K26" s="72"/>
    </row>
    <row r="27" spans="1:26" ht="15.6" x14ac:dyDescent="0.3">
      <c r="A27" s="35" t="s">
        <v>47</v>
      </c>
      <c r="B27" s="36" t="s">
        <v>10</v>
      </c>
      <c r="C27" s="36">
        <v>24</v>
      </c>
      <c r="D27" s="36" t="s">
        <v>11</v>
      </c>
      <c r="E27" s="37">
        <v>44625</v>
      </c>
      <c r="F27" s="36" t="s">
        <v>12</v>
      </c>
      <c r="G27" s="38">
        <v>100420</v>
      </c>
      <c r="H27" s="36" t="s">
        <v>13</v>
      </c>
      <c r="I27" s="39">
        <f ca="1">(TODAY()-all___data[[#This Row],[Date Joined]])/365</f>
        <v>2.8191780821917809</v>
      </c>
      <c r="J27" s="38">
        <f ca="1">ROUNDUP(IF(all___data[[#This Row],[TENURE]]&gt;2,3%,2%)*all___data[[#This Row],[Salary]],0)</f>
        <v>3013</v>
      </c>
      <c r="K27" s="72"/>
    </row>
    <row r="28" spans="1:26" ht="15.6" x14ac:dyDescent="0.3">
      <c r="A28" s="35" t="s">
        <v>48</v>
      </c>
      <c r="B28" s="36" t="s">
        <v>15</v>
      </c>
      <c r="C28" s="36">
        <v>31</v>
      </c>
      <c r="D28" s="36" t="s">
        <v>11</v>
      </c>
      <c r="E28" s="37">
        <v>44604</v>
      </c>
      <c r="F28" s="36" t="s">
        <v>12</v>
      </c>
      <c r="G28" s="38">
        <v>58100</v>
      </c>
      <c r="H28" s="36" t="s">
        <v>13</v>
      </c>
      <c r="I28" s="39">
        <f ca="1">(TODAY()-all___data[[#This Row],[Date Joined]])/365</f>
        <v>2.8767123287671232</v>
      </c>
      <c r="J28" s="38">
        <f ca="1">ROUNDUP(IF(all___data[[#This Row],[TENURE]]&gt;2,3%,2%)*all___data[[#This Row],[Salary]],0)</f>
        <v>1743</v>
      </c>
      <c r="K28" s="72"/>
    </row>
    <row r="29" spans="1:26" ht="15.6" x14ac:dyDescent="0.3">
      <c r="A29" s="35" t="s">
        <v>49</v>
      </c>
      <c r="B29" s="36" t="s">
        <v>15</v>
      </c>
      <c r="C29" s="36">
        <v>44</v>
      </c>
      <c r="D29" s="36" t="s">
        <v>11</v>
      </c>
      <c r="E29" s="37">
        <v>44985</v>
      </c>
      <c r="F29" s="36" t="s">
        <v>12</v>
      </c>
      <c r="G29" s="38">
        <v>114870</v>
      </c>
      <c r="H29" s="36" t="s">
        <v>13</v>
      </c>
      <c r="I29" s="39">
        <f ca="1">(TODAY()-all___data[[#This Row],[Date Joined]])/365</f>
        <v>1.832876712328767</v>
      </c>
      <c r="J29" s="38">
        <f ca="1">ROUNDUP(IF(all___data[[#This Row],[TENURE]]&gt;2,3%,2%)*all___data[[#This Row],[Salary]],0)</f>
        <v>2298</v>
      </c>
      <c r="K29" s="72"/>
    </row>
    <row r="30" spans="1:26" ht="15.6" x14ac:dyDescent="0.3">
      <c r="A30" s="35" t="s">
        <v>50</v>
      </c>
      <c r="B30" s="36" t="s">
        <v>15</v>
      </c>
      <c r="C30" s="36">
        <v>32</v>
      </c>
      <c r="D30" s="36" t="s">
        <v>11</v>
      </c>
      <c r="E30" s="37">
        <v>44549</v>
      </c>
      <c r="F30" s="36" t="s">
        <v>18</v>
      </c>
      <c r="G30" s="38">
        <v>41570</v>
      </c>
      <c r="H30" s="36" t="s">
        <v>13</v>
      </c>
      <c r="I30" s="39">
        <f ca="1">(TODAY()-all___data[[#This Row],[Date Joined]])/365</f>
        <v>3.0273972602739727</v>
      </c>
      <c r="J30" s="38">
        <f ca="1">ROUNDUP(IF(all___data[[#This Row],[TENURE]]&gt;2,3%,2%)*all___data[[#This Row],[Salary]],0)</f>
        <v>1248</v>
      </c>
      <c r="K30" s="72"/>
    </row>
    <row r="31" spans="1:26" ht="15.6" x14ac:dyDescent="0.3">
      <c r="A31" s="35" t="s">
        <v>51</v>
      </c>
      <c r="B31" s="36" t="s">
        <v>15</v>
      </c>
      <c r="C31" s="36">
        <v>30</v>
      </c>
      <c r="D31" s="36" t="s">
        <v>11</v>
      </c>
      <c r="E31" s="37">
        <v>44800</v>
      </c>
      <c r="F31" s="36" t="s">
        <v>18</v>
      </c>
      <c r="G31" s="38">
        <v>112570</v>
      </c>
      <c r="H31" s="36" t="s">
        <v>13</v>
      </c>
      <c r="I31" s="39">
        <f ca="1">(TODAY()-all___data[[#This Row],[Date Joined]])/365</f>
        <v>2.3397260273972602</v>
      </c>
      <c r="J31" s="38">
        <f ca="1">ROUNDUP(IF(all___data[[#This Row],[TENURE]]&gt;2,3%,2%)*all___data[[#This Row],[Salary]],0)</f>
        <v>3378</v>
      </c>
      <c r="K31" s="72"/>
    </row>
    <row r="32" spans="1:26" ht="15.6" x14ac:dyDescent="0.3">
      <c r="A32" s="35" t="s">
        <v>52</v>
      </c>
      <c r="B32" s="36" t="s">
        <v>10</v>
      </c>
      <c r="C32" s="36">
        <v>26</v>
      </c>
      <c r="D32" s="36" t="s">
        <v>11</v>
      </c>
      <c r="E32" s="37">
        <v>44164</v>
      </c>
      <c r="F32" s="36" t="s">
        <v>18</v>
      </c>
      <c r="G32" s="38">
        <v>47360</v>
      </c>
      <c r="H32" s="36" t="s">
        <v>13</v>
      </c>
      <c r="I32" s="39">
        <f ca="1">(TODAY()-all___data[[#This Row],[Date Joined]])/365</f>
        <v>4.0821917808219181</v>
      </c>
      <c r="J32" s="38">
        <f ca="1">ROUNDUP(IF(all___data[[#This Row],[TENURE]]&gt;2,3%,2%)*all___data[[#This Row],[Salary]],0)</f>
        <v>1421</v>
      </c>
      <c r="K32" s="72"/>
    </row>
    <row r="33" spans="1:11" ht="15.6" x14ac:dyDescent="0.3">
      <c r="A33" s="35" t="s">
        <v>53</v>
      </c>
      <c r="B33" s="36" t="s">
        <v>15</v>
      </c>
      <c r="C33" s="36">
        <v>21</v>
      </c>
      <c r="D33" s="36" t="s">
        <v>11</v>
      </c>
      <c r="E33" s="37">
        <v>44256</v>
      </c>
      <c r="F33" s="36" t="s">
        <v>24</v>
      </c>
      <c r="G33" s="38">
        <v>65920</v>
      </c>
      <c r="H33" s="36" t="s">
        <v>13</v>
      </c>
      <c r="I33" s="39">
        <f ca="1">(TODAY()-all___data[[#This Row],[Date Joined]])/365</f>
        <v>3.8301369863013699</v>
      </c>
      <c r="J33" s="38">
        <f ca="1">ROUNDUP(IF(all___data[[#This Row],[TENURE]]&gt;2,3%,2%)*all___data[[#This Row],[Salary]],0)</f>
        <v>1978</v>
      </c>
      <c r="K33" s="72"/>
    </row>
    <row r="34" spans="1:11" ht="15.6" x14ac:dyDescent="0.3">
      <c r="A34" s="35" t="s">
        <v>54</v>
      </c>
      <c r="B34" s="36" t="s">
        <v>15</v>
      </c>
      <c r="C34" s="36">
        <v>28</v>
      </c>
      <c r="D34" s="36" t="s">
        <v>11</v>
      </c>
      <c r="E34" s="37">
        <v>44571</v>
      </c>
      <c r="F34" s="36" t="s">
        <v>18</v>
      </c>
      <c r="G34" s="38">
        <v>99970</v>
      </c>
      <c r="H34" s="36" t="s">
        <v>13</v>
      </c>
      <c r="I34" s="39">
        <f ca="1">(TODAY()-all___data[[#This Row],[Date Joined]])/365</f>
        <v>2.967123287671233</v>
      </c>
      <c r="J34" s="38">
        <f ca="1">ROUNDUP(IF(all___data[[#This Row],[TENURE]]&gt;2,3%,2%)*all___data[[#This Row],[Salary]],0)</f>
        <v>3000</v>
      </c>
      <c r="K34" s="72"/>
    </row>
    <row r="35" spans="1:11" ht="15.6" x14ac:dyDescent="0.3">
      <c r="A35" s="35" t="s">
        <v>55</v>
      </c>
      <c r="B35" s="36" t="s">
        <v>15</v>
      </c>
      <c r="C35" s="36">
        <v>25</v>
      </c>
      <c r="D35" s="36" t="s">
        <v>16</v>
      </c>
      <c r="E35" s="37">
        <v>44633</v>
      </c>
      <c r="F35" s="36" t="s">
        <v>12</v>
      </c>
      <c r="G35" s="38">
        <v>80700</v>
      </c>
      <c r="H35" s="36" t="s">
        <v>13</v>
      </c>
      <c r="I35" s="39">
        <f ca="1">(TODAY()-all___data[[#This Row],[Date Joined]])/365</f>
        <v>2.7972602739726029</v>
      </c>
      <c r="J35" s="38">
        <f ca="1">ROUNDUP(IF(all___data[[#This Row],[TENURE]]&gt;2,3%,2%)*all___data[[#This Row],[Salary]],0)</f>
        <v>2421</v>
      </c>
      <c r="K35" s="72"/>
    </row>
    <row r="36" spans="1:11" ht="15.6" x14ac:dyDescent="0.3">
      <c r="A36" s="35" t="s">
        <v>56</v>
      </c>
      <c r="B36" s="36" t="s">
        <v>10</v>
      </c>
      <c r="C36" s="36">
        <v>24</v>
      </c>
      <c r="D36" s="36" t="s">
        <v>23</v>
      </c>
      <c r="E36" s="37">
        <v>44375</v>
      </c>
      <c r="F36" s="36" t="s">
        <v>24</v>
      </c>
      <c r="G36" s="38">
        <v>52610</v>
      </c>
      <c r="H36" s="36" t="s">
        <v>13</v>
      </c>
      <c r="I36" s="39">
        <f ca="1">(TODAY()-all___data[[#This Row],[Date Joined]])/365</f>
        <v>3.504109589041096</v>
      </c>
      <c r="J36" s="38">
        <f ca="1">ROUNDUP(IF(all___data[[#This Row],[TENURE]]&gt;2,3%,2%)*all___data[[#This Row],[Salary]],0)</f>
        <v>1579</v>
      </c>
      <c r="K36" s="72"/>
    </row>
    <row r="37" spans="1:11" ht="15.6" x14ac:dyDescent="0.3">
      <c r="A37" s="35" t="s">
        <v>57</v>
      </c>
      <c r="B37" s="36" t="s">
        <v>10</v>
      </c>
      <c r="C37" s="36">
        <v>29</v>
      </c>
      <c r="D37" s="36" t="s">
        <v>23</v>
      </c>
      <c r="E37" s="37">
        <v>44119</v>
      </c>
      <c r="F37" s="36" t="s">
        <v>12</v>
      </c>
      <c r="G37" s="38">
        <v>112110</v>
      </c>
      <c r="H37" s="36" t="s">
        <v>13</v>
      </c>
      <c r="I37" s="39">
        <f ca="1">(TODAY()-all___data[[#This Row],[Date Joined]])/365</f>
        <v>4.2054794520547949</v>
      </c>
      <c r="J37" s="38">
        <f ca="1">ROUNDUP(IF(all___data[[#This Row],[TENURE]]&gt;2,3%,2%)*all___data[[#This Row],[Salary]],0)</f>
        <v>3364</v>
      </c>
      <c r="K37" s="72"/>
    </row>
    <row r="38" spans="1:11" ht="15.6" x14ac:dyDescent="0.3">
      <c r="A38" s="35" t="s">
        <v>58</v>
      </c>
      <c r="B38" s="36" t="s">
        <v>15</v>
      </c>
      <c r="C38" s="36">
        <v>27</v>
      </c>
      <c r="D38" s="36" t="s">
        <v>11</v>
      </c>
      <c r="E38" s="37">
        <v>44061</v>
      </c>
      <c r="F38" s="36" t="s">
        <v>20</v>
      </c>
      <c r="G38" s="38">
        <v>119110</v>
      </c>
      <c r="H38" s="36" t="s">
        <v>13</v>
      </c>
      <c r="I38" s="39">
        <f ca="1">(TODAY()-all___data[[#This Row],[Date Joined]])/365</f>
        <v>4.3643835616438356</v>
      </c>
      <c r="J38" s="38">
        <f ca="1">ROUNDUP(IF(all___data[[#This Row],[TENURE]]&gt;2,3%,2%)*all___data[[#This Row],[Salary]],0)</f>
        <v>3574</v>
      </c>
      <c r="K38" s="72"/>
    </row>
    <row r="39" spans="1:11" ht="15.6" x14ac:dyDescent="0.3">
      <c r="A39" s="35" t="s">
        <v>59</v>
      </c>
      <c r="B39" s="36" t="s">
        <v>10</v>
      </c>
      <c r="C39" s="36">
        <v>22</v>
      </c>
      <c r="D39" s="36" t="s">
        <v>16</v>
      </c>
      <c r="E39" s="37">
        <v>44384</v>
      </c>
      <c r="F39" s="36" t="s">
        <v>26</v>
      </c>
      <c r="G39" s="38">
        <v>112780</v>
      </c>
      <c r="H39" s="36" t="s">
        <v>13</v>
      </c>
      <c r="I39" s="39">
        <f ca="1">(TODAY()-all___data[[#This Row],[Date Joined]])/365</f>
        <v>3.4794520547945207</v>
      </c>
      <c r="J39" s="38">
        <f ca="1">ROUNDUP(IF(all___data[[#This Row],[TENURE]]&gt;2,3%,2%)*all___data[[#This Row],[Salary]],0)</f>
        <v>3384</v>
      </c>
      <c r="K39" s="72"/>
    </row>
    <row r="40" spans="1:11" ht="15.6" x14ac:dyDescent="0.3">
      <c r="A40" s="35" t="s">
        <v>60</v>
      </c>
      <c r="B40" s="36" t="s">
        <v>15</v>
      </c>
      <c r="C40" s="36">
        <v>36</v>
      </c>
      <c r="D40" s="36" t="s">
        <v>11</v>
      </c>
      <c r="E40" s="37">
        <v>44023</v>
      </c>
      <c r="F40" s="36" t="s">
        <v>18</v>
      </c>
      <c r="G40" s="38">
        <v>114890</v>
      </c>
      <c r="H40" s="36" t="s">
        <v>13</v>
      </c>
      <c r="I40" s="39">
        <f ca="1">(TODAY()-all___data[[#This Row],[Date Joined]])/365</f>
        <v>4.4684931506849317</v>
      </c>
      <c r="J40" s="38">
        <f ca="1">ROUNDUP(IF(all___data[[#This Row],[TENURE]]&gt;2,3%,2%)*all___data[[#This Row],[Salary]],0)</f>
        <v>3447</v>
      </c>
      <c r="K40" s="72"/>
    </row>
    <row r="41" spans="1:11" ht="15.6" x14ac:dyDescent="0.3">
      <c r="A41" s="35" t="s">
        <v>61</v>
      </c>
      <c r="B41" s="36" t="s">
        <v>10</v>
      </c>
      <c r="C41" s="36">
        <v>27</v>
      </c>
      <c r="D41" s="36" t="s">
        <v>11</v>
      </c>
      <c r="E41" s="37">
        <v>44506</v>
      </c>
      <c r="F41" s="36" t="s">
        <v>24</v>
      </c>
      <c r="G41" s="38">
        <v>48980</v>
      </c>
      <c r="H41" s="36" t="s">
        <v>13</v>
      </c>
      <c r="I41" s="39">
        <f ca="1">(TODAY()-all___data[[#This Row],[Date Joined]])/365</f>
        <v>3.1452054794520548</v>
      </c>
      <c r="J41" s="38">
        <f ca="1">ROUNDUP(IF(all___data[[#This Row],[TENURE]]&gt;2,3%,2%)*all___data[[#This Row],[Salary]],0)</f>
        <v>1470</v>
      </c>
      <c r="K41" s="72"/>
    </row>
    <row r="42" spans="1:11" ht="15.6" x14ac:dyDescent="0.3">
      <c r="A42" s="35" t="s">
        <v>62</v>
      </c>
      <c r="B42" s="36" t="s">
        <v>10</v>
      </c>
      <c r="C42" s="36">
        <v>21</v>
      </c>
      <c r="D42" s="36" t="s">
        <v>11</v>
      </c>
      <c r="E42" s="37">
        <v>44180</v>
      </c>
      <c r="F42" s="36" t="s">
        <v>20</v>
      </c>
      <c r="G42" s="38">
        <v>75880</v>
      </c>
      <c r="H42" s="36" t="s">
        <v>13</v>
      </c>
      <c r="I42" s="39">
        <f ca="1">(TODAY()-all___data[[#This Row],[Date Joined]])/365</f>
        <v>4.0383561643835613</v>
      </c>
      <c r="J42" s="38">
        <f ca="1">ROUNDUP(IF(all___data[[#This Row],[TENURE]]&gt;2,3%,2%)*all___data[[#This Row],[Salary]],0)</f>
        <v>2277</v>
      </c>
      <c r="K42" s="72"/>
    </row>
    <row r="43" spans="1:11" ht="15.6" x14ac:dyDescent="0.3">
      <c r="A43" s="35" t="s">
        <v>63</v>
      </c>
      <c r="B43" s="36" t="s">
        <v>15</v>
      </c>
      <c r="C43" s="36">
        <v>28</v>
      </c>
      <c r="D43" s="36" t="s">
        <v>11</v>
      </c>
      <c r="E43" s="37">
        <v>44296</v>
      </c>
      <c r="F43" s="36" t="s">
        <v>26</v>
      </c>
      <c r="G43" s="38">
        <v>53240</v>
      </c>
      <c r="H43" s="36" t="s">
        <v>13</v>
      </c>
      <c r="I43" s="39">
        <f ca="1">(TODAY()-all___data[[#This Row],[Date Joined]])/365</f>
        <v>3.7205479452054795</v>
      </c>
      <c r="J43" s="38">
        <f ca="1">ROUNDUP(IF(all___data[[#This Row],[TENURE]]&gt;2,3%,2%)*all___data[[#This Row],[Salary]],0)</f>
        <v>1598</v>
      </c>
      <c r="K43" s="72"/>
    </row>
    <row r="44" spans="1:11" ht="15.6" x14ac:dyDescent="0.3">
      <c r="A44" s="35" t="s">
        <v>64</v>
      </c>
      <c r="B44" s="36" t="s">
        <v>15</v>
      </c>
      <c r="C44" s="36">
        <v>34</v>
      </c>
      <c r="D44" s="36" t="s">
        <v>11</v>
      </c>
      <c r="E44" s="37">
        <v>44397</v>
      </c>
      <c r="F44" s="36" t="s">
        <v>24</v>
      </c>
      <c r="G44" s="38">
        <v>85000</v>
      </c>
      <c r="H44" s="36" t="s">
        <v>13</v>
      </c>
      <c r="I44" s="39">
        <f ca="1">(TODAY()-all___data[[#This Row],[Date Joined]])/365</f>
        <v>3.4438356164383563</v>
      </c>
      <c r="J44" s="38">
        <f ca="1">ROUNDUP(IF(all___data[[#This Row],[TENURE]]&gt;2,3%,2%)*all___data[[#This Row],[Salary]],0)</f>
        <v>2550</v>
      </c>
      <c r="K44" s="72"/>
    </row>
    <row r="45" spans="1:11" ht="15.6" x14ac:dyDescent="0.3">
      <c r="A45" s="35" t="s">
        <v>65</v>
      </c>
      <c r="B45" s="36" t="s">
        <v>15</v>
      </c>
      <c r="C45" s="36">
        <v>21</v>
      </c>
      <c r="D45" s="36" t="s">
        <v>11</v>
      </c>
      <c r="E45" s="37">
        <v>44619</v>
      </c>
      <c r="F45" s="36" t="s">
        <v>12</v>
      </c>
      <c r="G45" s="38">
        <v>33920</v>
      </c>
      <c r="H45" s="36" t="s">
        <v>13</v>
      </c>
      <c r="I45" s="39">
        <f ca="1">(TODAY()-all___data[[#This Row],[Date Joined]])/365</f>
        <v>2.8356164383561642</v>
      </c>
      <c r="J45" s="38">
        <f ca="1">ROUNDUP(IF(all___data[[#This Row],[TENURE]]&gt;2,3%,2%)*all___data[[#This Row],[Salary]],0)</f>
        <v>1018</v>
      </c>
      <c r="K45" s="72"/>
    </row>
    <row r="46" spans="1:11" ht="15.6" x14ac:dyDescent="0.3">
      <c r="A46" s="35" t="s">
        <v>66</v>
      </c>
      <c r="B46" s="36" t="s">
        <v>15</v>
      </c>
      <c r="C46" s="36">
        <v>33</v>
      </c>
      <c r="D46" s="36" t="s">
        <v>11</v>
      </c>
      <c r="E46" s="37">
        <v>44253</v>
      </c>
      <c r="F46" s="36" t="s">
        <v>12</v>
      </c>
      <c r="G46" s="38">
        <v>75280</v>
      </c>
      <c r="H46" s="36" t="s">
        <v>13</v>
      </c>
      <c r="I46" s="39">
        <f ca="1">(TODAY()-all___data[[#This Row],[Date Joined]])/365</f>
        <v>3.8383561643835615</v>
      </c>
      <c r="J46" s="38">
        <f ca="1">ROUNDUP(IF(all___data[[#This Row],[TENURE]]&gt;2,3%,2%)*all___data[[#This Row],[Salary]],0)</f>
        <v>2259</v>
      </c>
      <c r="K46" s="72"/>
    </row>
    <row r="47" spans="1:11" ht="15.6" x14ac:dyDescent="0.3">
      <c r="A47" s="35" t="s">
        <v>67</v>
      </c>
      <c r="B47" s="36" t="s">
        <v>15</v>
      </c>
      <c r="C47" s="36">
        <v>34</v>
      </c>
      <c r="D47" s="36" t="s">
        <v>11</v>
      </c>
      <c r="E47" s="37">
        <v>44594</v>
      </c>
      <c r="F47" s="36" t="s">
        <v>24</v>
      </c>
      <c r="G47" s="38">
        <v>58940</v>
      </c>
      <c r="H47" s="36" t="s">
        <v>13</v>
      </c>
      <c r="I47" s="39">
        <f ca="1">(TODAY()-all___data[[#This Row],[Date Joined]])/365</f>
        <v>2.904109589041096</v>
      </c>
      <c r="J47" s="38">
        <f ca="1">ROUNDUP(IF(all___data[[#This Row],[TENURE]]&gt;2,3%,2%)*all___data[[#This Row],[Salary]],0)</f>
        <v>1769</v>
      </c>
      <c r="K47" s="72"/>
    </row>
    <row r="48" spans="1:11" ht="15.6" x14ac:dyDescent="0.3">
      <c r="A48" s="35" t="s">
        <v>68</v>
      </c>
      <c r="B48" s="36" t="s">
        <v>15</v>
      </c>
      <c r="C48" s="36">
        <v>28</v>
      </c>
      <c r="D48" s="36" t="s">
        <v>11</v>
      </c>
      <c r="E48" s="37">
        <v>44425</v>
      </c>
      <c r="F48" s="36" t="s">
        <v>18</v>
      </c>
      <c r="G48" s="38">
        <v>104770</v>
      </c>
      <c r="H48" s="36" t="s">
        <v>13</v>
      </c>
      <c r="I48" s="39">
        <f ca="1">(TODAY()-all___data[[#This Row],[Date Joined]])/365</f>
        <v>3.3671232876712329</v>
      </c>
      <c r="J48" s="38">
        <f ca="1">ROUNDUP(IF(all___data[[#This Row],[TENURE]]&gt;2,3%,2%)*all___data[[#This Row],[Salary]],0)</f>
        <v>3144</v>
      </c>
      <c r="K48" s="72"/>
    </row>
    <row r="49" spans="1:11" ht="15.6" x14ac:dyDescent="0.3">
      <c r="A49" s="35" t="s">
        <v>69</v>
      </c>
      <c r="B49" s="36" t="s">
        <v>10</v>
      </c>
      <c r="C49" s="36">
        <v>21</v>
      </c>
      <c r="D49" s="36" t="s">
        <v>11</v>
      </c>
      <c r="E49" s="37">
        <v>44701</v>
      </c>
      <c r="F49" s="36" t="s">
        <v>18</v>
      </c>
      <c r="G49" s="38">
        <v>57090</v>
      </c>
      <c r="H49" s="36" t="s">
        <v>13</v>
      </c>
      <c r="I49" s="39">
        <f ca="1">(TODAY()-all___data[[#This Row],[Date Joined]])/365</f>
        <v>2.6109589041095891</v>
      </c>
      <c r="J49" s="38">
        <f ca="1">ROUNDUP(IF(all___data[[#This Row],[TENURE]]&gt;2,3%,2%)*all___data[[#This Row],[Salary]],0)</f>
        <v>1713</v>
      </c>
      <c r="K49" s="72"/>
    </row>
    <row r="50" spans="1:11" ht="15.6" x14ac:dyDescent="0.3">
      <c r="A50" s="35" t="s">
        <v>70</v>
      </c>
      <c r="B50" s="36" t="s">
        <v>10</v>
      </c>
      <c r="C50" s="36">
        <v>27</v>
      </c>
      <c r="D50" s="36" t="s">
        <v>16</v>
      </c>
      <c r="E50" s="37">
        <v>44174</v>
      </c>
      <c r="F50" s="36" t="s">
        <v>24</v>
      </c>
      <c r="G50" s="38">
        <v>91650</v>
      </c>
      <c r="H50" s="36" t="s">
        <v>13</v>
      </c>
      <c r="I50" s="39">
        <f ca="1">(TODAY()-all___data[[#This Row],[Date Joined]])/365</f>
        <v>4.0547945205479454</v>
      </c>
      <c r="J50" s="38">
        <f ca="1">ROUNDUP(IF(all___data[[#This Row],[TENURE]]&gt;2,3%,2%)*all___data[[#This Row],[Salary]],0)</f>
        <v>2750</v>
      </c>
      <c r="K50" s="72"/>
    </row>
    <row r="51" spans="1:11" ht="15.6" x14ac:dyDescent="0.3">
      <c r="A51" s="35" t="s">
        <v>71</v>
      </c>
      <c r="B51" s="36" t="s">
        <v>10</v>
      </c>
      <c r="C51" s="36">
        <v>42</v>
      </c>
      <c r="D51" s="36" t="s">
        <v>23</v>
      </c>
      <c r="E51" s="37">
        <v>44670</v>
      </c>
      <c r="F51" s="36" t="s">
        <v>24</v>
      </c>
      <c r="G51" s="38">
        <v>70270</v>
      </c>
      <c r="H51" s="36" t="s">
        <v>13</v>
      </c>
      <c r="I51" s="39">
        <f ca="1">(TODAY()-all___data[[#This Row],[Date Joined]])/365</f>
        <v>2.6958904109589041</v>
      </c>
      <c r="J51" s="38">
        <f ca="1">ROUNDUP(IF(all___data[[#This Row],[TENURE]]&gt;2,3%,2%)*all___data[[#This Row],[Salary]],0)</f>
        <v>2109</v>
      </c>
      <c r="K51" s="72"/>
    </row>
    <row r="52" spans="1:11" ht="15.6" x14ac:dyDescent="0.3">
      <c r="A52" s="35" t="s">
        <v>72</v>
      </c>
      <c r="B52" s="36" t="s">
        <v>15</v>
      </c>
      <c r="C52" s="36">
        <v>28</v>
      </c>
      <c r="D52" s="36" t="s">
        <v>11</v>
      </c>
      <c r="E52" s="37">
        <v>44124</v>
      </c>
      <c r="F52" s="36" t="s">
        <v>24</v>
      </c>
      <c r="G52" s="38">
        <v>75970</v>
      </c>
      <c r="H52" s="36" t="s">
        <v>13</v>
      </c>
      <c r="I52" s="39">
        <f ca="1">(TODAY()-all___data[[#This Row],[Date Joined]])/365</f>
        <v>4.1917808219178081</v>
      </c>
      <c r="J52" s="38">
        <f ca="1">ROUNDUP(IF(all___data[[#This Row],[TENURE]]&gt;2,3%,2%)*all___data[[#This Row],[Salary]],0)</f>
        <v>2280</v>
      </c>
      <c r="K52" s="72"/>
    </row>
    <row r="53" spans="1:11" ht="15.6" x14ac:dyDescent="0.3">
      <c r="A53" s="35" t="s">
        <v>73</v>
      </c>
      <c r="B53" s="36" t="s">
        <v>22</v>
      </c>
      <c r="C53" s="36">
        <v>27</v>
      </c>
      <c r="D53" s="36" t="s">
        <v>16</v>
      </c>
      <c r="E53" s="37">
        <v>44212</v>
      </c>
      <c r="F53" s="36" t="s">
        <v>12</v>
      </c>
      <c r="G53" s="38">
        <v>90700</v>
      </c>
      <c r="H53" s="36" t="s">
        <v>13</v>
      </c>
      <c r="I53" s="39">
        <f ca="1">(TODAY()-all___data[[#This Row],[Date Joined]])/365</f>
        <v>3.9506849315068493</v>
      </c>
      <c r="J53" s="38">
        <f ca="1">ROUNDUP(IF(all___data[[#This Row],[TENURE]]&gt;2,3%,2%)*all___data[[#This Row],[Salary]],0)</f>
        <v>2721</v>
      </c>
      <c r="K53" s="72"/>
    </row>
    <row r="54" spans="1:11" ht="15.6" x14ac:dyDescent="0.3">
      <c r="A54" s="35" t="s">
        <v>74</v>
      </c>
      <c r="B54" s="36" t="s">
        <v>10</v>
      </c>
      <c r="C54" s="36">
        <v>30</v>
      </c>
      <c r="D54" s="36" t="s">
        <v>11</v>
      </c>
      <c r="E54" s="37">
        <v>44607</v>
      </c>
      <c r="F54" s="36" t="s">
        <v>18</v>
      </c>
      <c r="G54" s="38">
        <v>60570</v>
      </c>
      <c r="H54" s="36" t="s">
        <v>13</v>
      </c>
      <c r="I54" s="39">
        <f ca="1">(TODAY()-all___data[[#This Row],[Date Joined]])/365</f>
        <v>2.8684931506849316</v>
      </c>
      <c r="J54" s="38">
        <f ca="1">ROUNDUP(IF(all___data[[#This Row],[TENURE]]&gt;2,3%,2%)*all___data[[#This Row],[Salary]],0)</f>
        <v>1818</v>
      </c>
      <c r="K54" s="72"/>
    </row>
    <row r="55" spans="1:11" ht="15.6" x14ac:dyDescent="0.3">
      <c r="A55" s="35" t="s">
        <v>75</v>
      </c>
      <c r="B55" s="36" t="s">
        <v>10</v>
      </c>
      <c r="C55" s="36">
        <v>33</v>
      </c>
      <c r="D55" s="36" t="s">
        <v>11</v>
      </c>
      <c r="E55" s="37">
        <v>44103</v>
      </c>
      <c r="F55" s="36" t="s">
        <v>18</v>
      </c>
      <c r="G55" s="38">
        <v>115920</v>
      </c>
      <c r="H55" s="36" t="s">
        <v>13</v>
      </c>
      <c r="I55" s="39">
        <f ca="1">(TODAY()-all___data[[#This Row],[Date Joined]])/365</f>
        <v>4.2493150684931509</v>
      </c>
      <c r="J55" s="38">
        <f ca="1">ROUNDUP(IF(all___data[[#This Row],[TENURE]]&gt;2,3%,2%)*all___data[[#This Row],[Salary]],0)</f>
        <v>3478</v>
      </c>
      <c r="K55" s="72"/>
    </row>
    <row r="56" spans="1:11" ht="15.6" x14ac:dyDescent="0.3">
      <c r="A56" s="35" t="s">
        <v>76</v>
      </c>
      <c r="B56" s="36" t="s">
        <v>15</v>
      </c>
      <c r="C56" s="36">
        <v>33</v>
      </c>
      <c r="D56" s="36" t="s">
        <v>11</v>
      </c>
      <c r="E56" s="37">
        <v>44006</v>
      </c>
      <c r="F56" s="36" t="s">
        <v>24</v>
      </c>
      <c r="G56" s="38">
        <v>65360</v>
      </c>
      <c r="H56" s="36" t="s">
        <v>13</v>
      </c>
      <c r="I56" s="39">
        <f ca="1">(TODAY()-all___data[[#This Row],[Date Joined]])/365</f>
        <v>4.515068493150685</v>
      </c>
      <c r="J56" s="38">
        <f ca="1">ROUNDUP(IF(all___data[[#This Row],[TENURE]]&gt;2,3%,2%)*all___data[[#This Row],[Salary]],0)</f>
        <v>1961</v>
      </c>
      <c r="K56" s="72"/>
    </row>
    <row r="57" spans="1:11" ht="15.6" x14ac:dyDescent="0.3">
      <c r="A57" s="35" t="s">
        <v>77</v>
      </c>
      <c r="B57" s="36" t="s">
        <v>22</v>
      </c>
      <c r="C57" s="36">
        <v>30</v>
      </c>
      <c r="D57" s="36" t="s">
        <v>11</v>
      </c>
      <c r="E57" s="37">
        <v>44535</v>
      </c>
      <c r="F57" s="36" t="s">
        <v>24</v>
      </c>
      <c r="G57" s="38">
        <v>64000</v>
      </c>
      <c r="H57" s="36" t="s">
        <v>13</v>
      </c>
      <c r="I57" s="39">
        <f ca="1">(TODAY()-all___data[[#This Row],[Date Joined]])/365</f>
        <v>3.0657534246575344</v>
      </c>
      <c r="J57" s="38">
        <f ca="1">ROUNDUP(IF(all___data[[#This Row],[TENURE]]&gt;2,3%,2%)*all___data[[#This Row],[Salary]],0)</f>
        <v>1920</v>
      </c>
      <c r="K57" s="72"/>
    </row>
    <row r="58" spans="1:11" ht="15.6" x14ac:dyDescent="0.3">
      <c r="A58" s="35" t="s">
        <v>78</v>
      </c>
      <c r="B58" s="36" t="s">
        <v>15</v>
      </c>
      <c r="C58" s="36">
        <v>34</v>
      </c>
      <c r="D58" s="36" t="s">
        <v>11</v>
      </c>
      <c r="E58" s="37">
        <v>44383</v>
      </c>
      <c r="F58" s="36" t="s">
        <v>24</v>
      </c>
      <c r="G58" s="38">
        <v>92450</v>
      </c>
      <c r="H58" s="36" t="s">
        <v>13</v>
      </c>
      <c r="I58" s="39">
        <f ca="1">(TODAY()-all___data[[#This Row],[Date Joined]])/365</f>
        <v>3.4821917808219176</v>
      </c>
      <c r="J58" s="38">
        <f ca="1">ROUNDUP(IF(all___data[[#This Row],[TENURE]]&gt;2,3%,2%)*all___data[[#This Row],[Salary]],0)</f>
        <v>2774</v>
      </c>
      <c r="K58" s="72"/>
    </row>
    <row r="59" spans="1:11" ht="15.6" x14ac:dyDescent="0.3">
      <c r="A59" s="35" t="s">
        <v>79</v>
      </c>
      <c r="B59" s="36" t="s">
        <v>10</v>
      </c>
      <c r="C59" s="36">
        <v>31</v>
      </c>
      <c r="D59" s="36" t="s">
        <v>11</v>
      </c>
      <c r="E59" s="37">
        <v>44450</v>
      </c>
      <c r="F59" s="36" t="s">
        <v>12</v>
      </c>
      <c r="G59" s="38">
        <v>48950</v>
      </c>
      <c r="H59" s="36" t="s">
        <v>13</v>
      </c>
      <c r="I59" s="39">
        <f ca="1">(TODAY()-all___data[[#This Row],[Date Joined]])/365</f>
        <v>3.2986301369863016</v>
      </c>
      <c r="J59" s="38">
        <f ca="1">ROUNDUP(IF(all___data[[#This Row],[TENURE]]&gt;2,3%,2%)*all___data[[#This Row],[Salary]],0)</f>
        <v>1469</v>
      </c>
      <c r="K59" s="72"/>
    </row>
    <row r="60" spans="1:11" ht="15.6" x14ac:dyDescent="0.3">
      <c r="A60" s="35" t="s">
        <v>80</v>
      </c>
      <c r="B60" s="36" t="s">
        <v>15</v>
      </c>
      <c r="C60" s="36">
        <v>27</v>
      </c>
      <c r="D60" s="36" t="s">
        <v>11</v>
      </c>
      <c r="E60" s="37">
        <v>44625</v>
      </c>
      <c r="F60" s="36" t="s">
        <v>12</v>
      </c>
      <c r="G60" s="38">
        <v>83750</v>
      </c>
      <c r="H60" s="36" t="s">
        <v>13</v>
      </c>
      <c r="I60" s="39">
        <f ca="1">(TODAY()-all___data[[#This Row],[Date Joined]])/365</f>
        <v>2.8191780821917809</v>
      </c>
      <c r="J60" s="38">
        <f ca="1">ROUNDUP(IF(all___data[[#This Row],[TENURE]]&gt;2,3%,2%)*all___data[[#This Row],[Salary]],0)</f>
        <v>2513</v>
      </c>
      <c r="K60" s="72"/>
    </row>
    <row r="61" spans="1:11" ht="15.6" x14ac:dyDescent="0.3">
      <c r="A61" s="35" t="s">
        <v>81</v>
      </c>
      <c r="B61" s="36" t="s">
        <v>15</v>
      </c>
      <c r="C61" s="36">
        <v>40</v>
      </c>
      <c r="D61" s="36" t="s">
        <v>11</v>
      </c>
      <c r="E61" s="37">
        <v>44276</v>
      </c>
      <c r="F61" s="36" t="s">
        <v>12</v>
      </c>
      <c r="G61" s="38">
        <v>87620</v>
      </c>
      <c r="H61" s="36" t="s">
        <v>13</v>
      </c>
      <c r="I61" s="39">
        <f ca="1">(TODAY()-all___data[[#This Row],[Date Joined]])/365</f>
        <v>3.7753424657534245</v>
      </c>
      <c r="J61" s="38">
        <f ca="1">ROUNDUP(IF(all___data[[#This Row],[TENURE]]&gt;2,3%,2%)*all___data[[#This Row],[Salary]],0)</f>
        <v>2629</v>
      </c>
      <c r="K61" s="72"/>
    </row>
    <row r="62" spans="1:11" ht="15.6" x14ac:dyDescent="0.3">
      <c r="A62" s="35" t="s">
        <v>82</v>
      </c>
      <c r="B62" s="36" t="s">
        <v>15</v>
      </c>
      <c r="C62" s="36">
        <v>20</v>
      </c>
      <c r="D62" s="36" t="s">
        <v>23</v>
      </c>
      <c r="E62" s="37">
        <v>44476</v>
      </c>
      <c r="F62" s="36" t="s">
        <v>26</v>
      </c>
      <c r="G62" s="38">
        <v>68900</v>
      </c>
      <c r="H62" s="36" t="s">
        <v>13</v>
      </c>
      <c r="I62" s="39">
        <f ca="1">(TODAY()-all___data[[#This Row],[Date Joined]])/365</f>
        <v>3.2273972602739724</v>
      </c>
      <c r="J62" s="38">
        <f ca="1">ROUNDUP(IF(all___data[[#This Row],[TENURE]]&gt;2,3%,2%)*all___data[[#This Row],[Salary]],0)</f>
        <v>2067</v>
      </c>
      <c r="K62" s="72"/>
    </row>
    <row r="63" spans="1:11" ht="15.6" x14ac:dyDescent="0.3">
      <c r="A63" s="35" t="s">
        <v>83</v>
      </c>
      <c r="B63" s="36" t="s">
        <v>10</v>
      </c>
      <c r="C63" s="36">
        <v>32</v>
      </c>
      <c r="D63" s="36" t="s">
        <v>11</v>
      </c>
      <c r="E63" s="37">
        <v>44403</v>
      </c>
      <c r="F63" s="36" t="s">
        <v>26</v>
      </c>
      <c r="G63" s="38">
        <v>53540</v>
      </c>
      <c r="H63" s="36" t="s">
        <v>13</v>
      </c>
      <c r="I63" s="39">
        <f ca="1">(TODAY()-all___data[[#This Row],[Date Joined]])/365</f>
        <v>3.4273972602739726</v>
      </c>
      <c r="J63" s="38">
        <f ca="1">ROUNDUP(IF(all___data[[#This Row],[TENURE]]&gt;2,3%,2%)*all___data[[#This Row],[Salary]],0)</f>
        <v>1607</v>
      </c>
      <c r="K63" s="72"/>
    </row>
    <row r="64" spans="1:11" ht="15.6" x14ac:dyDescent="0.3">
      <c r="A64" s="35" t="s">
        <v>84</v>
      </c>
      <c r="B64" s="36" t="s">
        <v>10</v>
      </c>
      <c r="C64" s="36">
        <v>28</v>
      </c>
      <c r="D64" s="36" t="s">
        <v>85</v>
      </c>
      <c r="E64" s="37">
        <v>44758</v>
      </c>
      <c r="F64" s="36" t="s">
        <v>26</v>
      </c>
      <c r="G64" s="38">
        <v>43510</v>
      </c>
      <c r="H64" s="36" t="s">
        <v>13</v>
      </c>
      <c r="I64" s="39">
        <f ca="1">(TODAY()-all___data[[#This Row],[Date Joined]])/365</f>
        <v>2.4547945205479453</v>
      </c>
      <c r="J64" s="38">
        <f ca="1">ROUNDUP(IF(all___data[[#This Row],[TENURE]]&gt;2,3%,2%)*all___data[[#This Row],[Salary]],0)</f>
        <v>1306</v>
      </c>
      <c r="K64" s="72"/>
    </row>
    <row r="65" spans="1:11" ht="15.6" x14ac:dyDescent="0.3">
      <c r="A65" s="35" t="s">
        <v>86</v>
      </c>
      <c r="B65" s="36" t="s">
        <v>15</v>
      </c>
      <c r="C65" s="36">
        <v>38</v>
      </c>
      <c r="D65" s="36" t="s">
        <v>45</v>
      </c>
      <c r="E65" s="37">
        <v>44316</v>
      </c>
      <c r="F65" s="36" t="s">
        <v>26</v>
      </c>
      <c r="G65" s="38">
        <v>109160</v>
      </c>
      <c r="H65" s="36" t="s">
        <v>13</v>
      </c>
      <c r="I65" s="39">
        <f ca="1">(TODAY()-all___data[[#This Row],[Date Joined]])/365</f>
        <v>3.6657534246575341</v>
      </c>
      <c r="J65" s="38">
        <f ca="1">ROUNDUP(IF(all___data[[#This Row],[TENURE]]&gt;2,3%,2%)*all___data[[#This Row],[Salary]],0)</f>
        <v>3275</v>
      </c>
      <c r="K65" s="72"/>
    </row>
    <row r="66" spans="1:11" ht="15.6" x14ac:dyDescent="0.3">
      <c r="A66" s="35" t="s">
        <v>87</v>
      </c>
      <c r="B66" s="36" t="s">
        <v>10</v>
      </c>
      <c r="C66" s="36">
        <v>40</v>
      </c>
      <c r="D66" s="36" t="s">
        <v>11</v>
      </c>
      <c r="E66" s="37">
        <v>44204</v>
      </c>
      <c r="F66" s="36" t="s">
        <v>18</v>
      </c>
      <c r="G66" s="38">
        <v>99750</v>
      </c>
      <c r="H66" s="36" t="s">
        <v>13</v>
      </c>
      <c r="I66" s="39">
        <f ca="1">(TODAY()-all___data[[#This Row],[Date Joined]])/365</f>
        <v>3.9726027397260273</v>
      </c>
      <c r="J66" s="38">
        <f ca="1">ROUNDUP(IF(all___data[[#This Row],[TENURE]]&gt;2,3%,2%)*all___data[[#This Row],[Salary]],0)</f>
        <v>2993</v>
      </c>
      <c r="K66" s="72"/>
    </row>
    <row r="67" spans="1:11" ht="15.6" x14ac:dyDescent="0.3">
      <c r="A67" s="35" t="s">
        <v>88</v>
      </c>
      <c r="B67" s="36" t="s">
        <v>15</v>
      </c>
      <c r="C67" s="36">
        <v>31</v>
      </c>
      <c r="D67" s="36" t="s">
        <v>11</v>
      </c>
      <c r="E67" s="37">
        <v>44084</v>
      </c>
      <c r="F67" s="36" t="s">
        <v>12</v>
      </c>
      <c r="G67" s="38">
        <v>41980</v>
      </c>
      <c r="H67" s="36" t="s">
        <v>13</v>
      </c>
      <c r="I67" s="39">
        <f ca="1">(TODAY()-all___data[[#This Row],[Date Joined]])/365</f>
        <v>4.3013698630136989</v>
      </c>
      <c r="J67" s="38">
        <f ca="1">ROUNDUP(IF(all___data[[#This Row],[TENURE]]&gt;2,3%,2%)*all___data[[#This Row],[Salary]],0)</f>
        <v>1260</v>
      </c>
      <c r="K67" s="72"/>
    </row>
    <row r="68" spans="1:11" ht="15.6" x14ac:dyDescent="0.3">
      <c r="A68" s="35" t="s">
        <v>89</v>
      </c>
      <c r="B68" s="36" t="s">
        <v>10</v>
      </c>
      <c r="C68" s="36">
        <v>36</v>
      </c>
      <c r="D68" s="36" t="s">
        <v>11</v>
      </c>
      <c r="E68" s="37">
        <v>44272</v>
      </c>
      <c r="F68" s="36" t="s">
        <v>24</v>
      </c>
      <c r="G68" s="38">
        <v>71380</v>
      </c>
      <c r="H68" s="36" t="s">
        <v>13</v>
      </c>
      <c r="I68" s="39">
        <f ca="1">(TODAY()-all___data[[#This Row],[Date Joined]])/365</f>
        <v>3.7863013698630139</v>
      </c>
      <c r="J68" s="38">
        <f ca="1">ROUNDUP(IF(all___data[[#This Row],[TENURE]]&gt;2,3%,2%)*all___data[[#This Row],[Salary]],0)</f>
        <v>2142</v>
      </c>
      <c r="K68" s="72"/>
    </row>
    <row r="69" spans="1:11" ht="15.6" x14ac:dyDescent="0.3">
      <c r="A69" s="35" t="s">
        <v>90</v>
      </c>
      <c r="B69" s="36" t="s">
        <v>10</v>
      </c>
      <c r="C69" s="36">
        <v>27</v>
      </c>
      <c r="D69" s="36" t="s">
        <v>85</v>
      </c>
      <c r="E69" s="37">
        <v>44547</v>
      </c>
      <c r="F69" s="36" t="s">
        <v>18</v>
      </c>
      <c r="G69" s="38">
        <v>113280</v>
      </c>
      <c r="H69" s="36" t="s">
        <v>13</v>
      </c>
      <c r="I69" s="39">
        <f ca="1">(TODAY()-all___data[[#This Row],[Date Joined]])/365</f>
        <v>3.032876712328767</v>
      </c>
      <c r="J69" s="38">
        <f ca="1">ROUNDUP(IF(all___data[[#This Row],[TENURE]]&gt;2,3%,2%)*all___data[[#This Row],[Salary]],0)</f>
        <v>3399</v>
      </c>
      <c r="K69" s="72"/>
    </row>
    <row r="70" spans="1:11" ht="15.6" x14ac:dyDescent="0.3">
      <c r="A70" s="35" t="s">
        <v>91</v>
      </c>
      <c r="B70" s="36" t="s">
        <v>15</v>
      </c>
      <c r="C70" s="36">
        <v>33</v>
      </c>
      <c r="D70" s="36" t="s">
        <v>11</v>
      </c>
      <c r="E70" s="37">
        <v>44747</v>
      </c>
      <c r="F70" s="36" t="s">
        <v>24</v>
      </c>
      <c r="G70" s="38">
        <v>86570</v>
      </c>
      <c r="H70" s="36" t="s">
        <v>13</v>
      </c>
      <c r="I70" s="39">
        <f ca="1">(TODAY()-all___data[[#This Row],[Date Joined]])/365</f>
        <v>2.484931506849315</v>
      </c>
      <c r="J70" s="38">
        <f ca="1">ROUNDUP(IF(all___data[[#This Row],[TENURE]]&gt;2,3%,2%)*all___data[[#This Row],[Salary]],0)</f>
        <v>2598</v>
      </c>
      <c r="K70" s="72"/>
    </row>
    <row r="71" spans="1:11" ht="15.6" x14ac:dyDescent="0.3">
      <c r="A71" s="35" t="s">
        <v>92</v>
      </c>
      <c r="B71" s="36" t="s">
        <v>10</v>
      </c>
      <c r="C71" s="36">
        <v>26</v>
      </c>
      <c r="D71" s="36" t="s">
        <v>11</v>
      </c>
      <c r="E71" s="37">
        <v>44350</v>
      </c>
      <c r="F71" s="36" t="s">
        <v>18</v>
      </c>
      <c r="G71" s="38">
        <v>53540</v>
      </c>
      <c r="H71" s="36" t="s">
        <v>13</v>
      </c>
      <c r="I71" s="39">
        <f ca="1">(TODAY()-all___data[[#This Row],[Date Joined]])/365</f>
        <v>3.5726027397260274</v>
      </c>
      <c r="J71" s="38">
        <f ca="1">ROUNDUP(IF(all___data[[#This Row],[TENURE]]&gt;2,3%,2%)*all___data[[#This Row],[Salary]],0)</f>
        <v>1607</v>
      </c>
      <c r="K71" s="72"/>
    </row>
    <row r="72" spans="1:11" ht="15.6" x14ac:dyDescent="0.3">
      <c r="A72" s="35" t="s">
        <v>93</v>
      </c>
      <c r="B72" s="36" t="s">
        <v>10</v>
      </c>
      <c r="C72" s="36">
        <v>37</v>
      </c>
      <c r="D72" s="36" t="s">
        <v>11</v>
      </c>
      <c r="E72" s="37">
        <v>44640</v>
      </c>
      <c r="F72" s="36" t="s">
        <v>12</v>
      </c>
      <c r="G72" s="38">
        <v>69070</v>
      </c>
      <c r="H72" s="36" t="s">
        <v>13</v>
      </c>
      <c r="I72" s="39">
        <f ca="1">(TODAY()-all___data[[#This Row],[Date Joined]])/365</f>
        <v>2.7780821917808218</v>
      </c>
      <c r="J72" s="38">
        <f ca="1">ROUNDUP(IF(all___data[[#This Row],[TENURE]]&gt;2,3%,2%)*all___data[[#This Row],[Salary]],0)</f>
        <v>2073</v>
      </c>
      <c r="K72" s="72"/>
    </row>
    <row r="73" spans="1:11" ht="15.6" x14ac:dyDescent="0.3">
      <c r="A73" s="35" t="s">
        <v>94</v>
      </c>
      <c r="B73" s="36" t="s">
        <v>15</v>
      </c>
      <c r="C73" s="36">
        <v>30</v>
      </c>
      <c r="D73" s="36" t="s">
        <v>23</v>
      </c>
      <c r="E73" s="37">
        <v>44328</v>
      </c>
      <c r="F73" s="36" t="s">
        <v>24</v>
      </c>
      <c r="G73" s="38">
        <v>67910</v>
      </c>
      <c r="H73" s="36" t="s">
        <v>13</v>
      </c>
      <c r="I73" s="39">
        <f ca="1">(TODAY()-all___data[[#This Row],[Date Joined]])/365</f>
        <v>3.6328767123287671</v>
      </c>
      <c r="J73" s="38">
        <f ca="1">ROUNDUP(IF(all___data[[#This Row],[TENURE]]&gt;2,3%,2%)*all___data[[#This Row],[Salary]],0)</f>
        <v>2038</v>
      </c>
      <c r="K73" s="72"/>
    </row>
    <row r="74" spans="1:11" ht="15.6" x14ac:dyDescent="0.3">
      <c r="A74" s="35" t="s">
        <v>95</v>
      </c>
      <c r="B74" s="36" t="s">
        <v>10</v>
      </c>
      <c r="C74" s="36">
        <v>30</v>
      </c>
      <c r="D74" s="36" t="s">
        <v>11</v>
      </c>
      <c r="E74" s="37">
        <v>44214</v>
      </c>
      <c r="F74" s="36" t="s">
        <v>12</v>
      </c>
      <c r="G74" s="38">
        <v>69120</v>
      </c>
      <c r="H74" s="36" t="s">
        <v>13</v>
      </c>
      <c r="I74" s="39">
        <f ca="1">(TODAY()-all___data[[#This Row],[Date Joined]])/365</f>
        <v>3.9452054794520546</v>
      </c>
      <c r="J74" s="38">
        <f ca="1">ROUNDUP(IF(all___data[[#This Row],[TENURE]]&gt;2,3%,2%)*all___data[[#This Row],[Salary]],0)</f>
        <v>2074</v>
      </c>
      <c r="K74" s="72"/>
    </row>
    <row r="75" spans="1:11" ht="15.6" x14ac:dyDescent="0.3">
      <c r="A75" s="35" t="s">
        <v>96</v>
      </c>
      <c r="B75" s="36" t="s">
        <v>15</v>
      </c>
      <c r="C75" s="36">
        <v>34</v>
      </c>
      <c r="D75" s="36" t="s">
        <v>11</v>
      </c>
      <c r="E75" s="37">
        <v>44550</v>
      </c>
      <c r="F75" s="36" t="s">
        <v>24</v>
      </c>
      <c r="G75" s="38">
        <v>60130</v>
      </c>
      <c r="H75" s="36" t="s">
        <v>13</v>
      </c>
      <c r="I75" s="39">
        <f ca="1">(TODAY()-all___data[[#This Row],[Date Joined]])/365</f>
        <v>3.0246575342465754</v>
      </c>
      <c r="J75" s="38">
        <f ca="1">ROUNDUP(IF(all___data[[#This Row],[TENURE]]&gt;2,3%,2%)*all___data[[#This Row],[Salary]],0)</f>
        <v>1804</v>
      </c>
      <c r="K75" s="72"/>
    </row>
    <row r="76" spans="1:11" ht="15.6" x14ac:dyDescent="0.3">
      <c r="A76" s="35" t="s">
        <v>97</v>
      </c>
      <c r="B76" s="36" t="s">
        <v>10</v>
      </c>
      <c r="C76" s="36">
        <v>23</v>
      </c>
      <c r="D76" s="36" t="s">
        <v>11</v>
      </c>
      <c r="E76" s="37">
        <v>44378</v>
      </c>
      <c r="F76" s="36" t="s">
        <v>18</v>
      </c>
      <c r="G76" s="38">
        <v>106460</v>
      </c>
      <c r="H76" s="36" t="s">
        <v>13</v>
      </c>
      <c r="I76" s="39">
        <f ca="1">(TODAY()-all___data[[#This Row],[Date Joined]])/365</f>
        <v>3.495890410958904</v>
      </c>
      <c r="J76" s="38">
        <f ca="1">ROUNDUP(IF(all___data[[#This Row],[TENURE]]&gt;2,3%,2%)*all___data[[#This Row],[Salary]],0)</f>
        <v>3194</v>
      </c>
      <c r="K76" s="72"/>
    </row>
    <row r="77" spans="1:11" ht="15.6" x14ac:dyDescent="0.3">
      <c r="A77" s="35" t="s">
        <v>98</v>
      </c>
      <c r="B77" s="36" t="s">
        <v>15</v>
      </c>
      <c r="C77" s="36">
        <v>37</v>
      </c>
      <c r="D77" s="36" t="s">
        <v>11</v>
      </c>
      <c r="E77" s="37">
        <v>44389</v>
      </c>
      <c r="F77" s="36" t="s">
        <v>20</v>
      </c>
      <c r="G77" s="38">
        <v>118100</v>
      </c>
      <c r="H77" s="36" t="s">
        <v>13</v>
      </c>
      <c r="I77" s="39">
        <f ca="1">(TODAY()-all___data[[#This Row],[Date Joined]])/365</f>
        <v>3.4657534246575343</v>
      </c>
      <c r="J77" s="38">
        <f ca="1">ROUNDUP(IF(all___data[[#This Row],[TENURE]]&gt;2,3%,2%)*all___data[[#This Row],[Salary]],0)</f>
        <v>3543</v>
      </c>
      <c r="K77" s="72"/>
    </row>
    <row r="78" spans="1:11" ht="15.6" x14ac:dyDescent="0.3">
      <c r="A78" s="35" t="s">
        <v>99</v>
      </c>
      <c r="B78" s="36" t="s">
        <v>15</v>
      </c>
      <c r="C78" s="36">
        <v>36</v>
      </c>
      <c r="D78" s="36" t="s">
        <v>11</v>
      </c>
      <c r="E78" s="37">
        <v>44468</v>
      </c>
      <c r="F78" s="36" t="s">
        <v>18</v>
      </c>
      <c r="G78" s="38">
        <v>78390</v>
      </c>
      <c r="H78" s="36" t="s">
        <v>13</v>
      </c>
      <c r="I78" s="39">
        <f ca="1">(TODAY()-all___data[[#This Row],[Date Joined]])/365</f>
        <v>3.2493150684931509</v>
      </c>
      <c r="J78" s="38">
        <f ca="1">ROUNDUP(IF(all___data[[#This Row],[TENURE]]&gt;2,3%,2%)*all___data[[#This Row],[Salary]],0)</f>
        <v>2352</v>
      </c>
      <c r="K78" s="72"/>
    </row>
    <row r="79" spans="1:11" ht="15.6" x14ac:dyDescent="0.3">
      <c r="A79" s="35" t="s">
        <v>100</v>
      </c>
      <c r="B79" s="36" t="s">
        <v>15</v>
      </c>
      <c r="C79" s="36">
        <v>30</v>
      </c>
      <c r="D79" s="36" t="s">
        <v>11</v>
      </c>
      <c r="E79" s="37">
        <v>44789</v>
      </c>
      <c r="F79" s="36" t="s">
        <v>18</v>
      </c>
      <c r="G79" s="38">
        <v>114180</v>
      </c>
      <c r="H79" s="36" t="s">
        <v>13</v>
      </c>
      <c r="I79" s="39">
        <f ca="1">(TODAY()-all___data[[#This Row],[Date Joined]])/365</f>
        <v>2.3698630136986303</v>
      </c>
      <c r="J79" s="38">
        <f ca="1">ROUNDUP(IF(all___data[[#This Row],[TENURE]]&gt;2,3%,2%)*all___data[[#This Row],[Salary]],0)</f>
        <v>3426</v>
      </c>
      <c r="K79" s="72"/>
    </row>
    <row r="80" spans="1:11" ht="15.6" x14ac:dyDescent="0.3">
      <c r="A80" s="35" t="s">
        <v>101</v>
      </c>
      <c r="B80" s="36" t="s">
        <v>15</v>
      </c>
      <c r="C80" s="36">
        <v>28</v>
      </c>
      <c r="D80" s="36" t="s">
        <v>11</v>
      </c>
      <c r="E80" s="37">
        <v>44590</v>
      </c>
      <c r="F80" s="36" t="s">
        <v>18</v>
      </c>
      <c r="G80" s="38">
        <v>104120</v>
      </c>
      <c r="H80" s="36" t="s">
        <v>13</v>
      </c>
      <c r="I80" s="39">
        <f ca="1">(TODAY()-all___data[[#This Row],[Date Joined]])/365</f>
        <v>2.9150684931506849</v>
      </c>
      <c r="J80" s="38">
        <f ca="1">ROUNDUP(IF(all___data[[#This Row],[TENURE]]&gt;2,3%,2%)*all___data[[#This Row],[Salary]],0)</f>
        <v>3124</v>
      </c>
      <c r="K80" s="72"/>
    </row>
    <row r="81" spans="1:11" ht="15.6" x14ac:dyDescent="0.3">
      <c r="A81" s="35" t="s">
        <v>102</v>
      </c>
      <c r="B81" s="36" t="s">
        <v>10</v>
      </c>
      <c r="C81" s="36">
        <v>30</v>
      </c>
      <c r="D81" s="36" t="s">
        <v>11</v>
      </c>
      <c r="E81" s="37">
        <v>44640</v>
      </c>
      <c r="F81" s="36" t="s">
        <v>18</v>
      </c>
      <c r="G81" s="38">
        <v>67950</v>
      </c>
      <c r="H81" s="36" t="s">
        <v>13</v>
      </c>
      <c r="I81" s="39">
        <f ca="1">(TODAY()-all___data[[#This Row],[Date Joined]])/365</f>
        <v>2.7780821917808218</v>
      </c>
      <c r="J81" s="38">
        <f ca="1">ROUNDUP(IF(all___data[[#This Row],[TENURE]]&gt;2,3%,2%)*all___data[[#This Row],[Salary]],0)</f>
        <v>2039</v>
      </c>
      <c r="K81" s="72"/>
    </row>
    <row r="82" spans="1:11" ht="15.6" x14ac:dyDescent="0.3">
      <c r="A82" s="35" t="s">
        <v>103</v>
      </c>
      <c r="B82" s="36" t="s">
        <v>15</v>
      </c>
      <c r="C82" s="36">
        <v>29</v>
      </c>
      <c r="D82" s="36" t="s">
        <v>11</v>
      </c>
      <c r="E82" s="37">
        <v>43962</v>
      </c>
      <c r="F82" s="36" t="s">
        <v>12</v>
      </c>
      <c r="G82" s="38">
        <v>34980</v>
      </c>
      <c r="H82" s="36" t="s">
        <v>13</v>
      </c>
      <c r="I82" s="39">
        <f ca="1">(TODAY()-all___data[[#This Row],[Date Joined]])/365</f>
        <v>4.6356164383561644</v>
      </c>
      <c r="J82" s="38">
        <f ca="1">ROUNDUP(IF(all___data[[#This Row],[TENURE]]&gt;2,3%,2%)*all___data[[#This Row],[Salary]],0)</f>
        <v>1050</v>
      </c>
      <c r="K82" s="72"/>
    </row>
    <row r="83" spans="1:11" ht="15.6" x14ac:dyDescent="0.3">
      <c r="A83" s="35" t="s">
        <v>104</v>
      </c>
      <c r="B83" s="36" t="s">
        <v>15</v>
      </c>
      <c r="C83" s="36">
        <v>24</v>
      </c>
      <c r="D83" s="36" t="s">
        <v>11</v>
      </c>
      <c r="E83" s="37">
        <v>44087</v>
      </c>
      <c r="F83" s="36" t="s">
        <v>12</v>
      </c>
      <c r="G83" s="38">
        <v>62780</v>
      </c>
      <c r="H83" s="36" t="s">
        <v>13</v>
      </c>
      <c r="I83" s="39">
        <f ca="1">(TODAY()-all___data[[#This Row],[Date Joined]])/365</f>
        <v>4.2931506849315069</v>
      </c>
      <c r="J83" s="38">
        <f ca="1">ROUNDUP(IF(all___data[[#This Row],[TENURE]]&gt;2,3%,2%)*all___data[[#This Row],[Salary]],0)</f>
        <v>1884</v>
      </c>
      <c r="K83" s="72"/>
    </row>
    <row r="84" spans="1:11" ht="15.6" x14ac:dyDescent="0.3">
      <c r="A84" s="35" t="s">
        <v>105</v>
      </c>
      <c r="B84" s="36" t="s">
        <v>10</v>
      </c>
      <c r="C84" s="36">
        <v>20</v>
      </c>
      <c r="D84" s="36" t="s">
        <v>11</v>
      </c>
      <c r="E84" s="37">
        <v>44397</v>
      </c>
      <c r="F84" s="36" t="s">
        <v>12</v>
      </c>
      <c r="G84" s="38">
        <v>107700</v>
      </c>
      <c r="H84" s="36" t="s">
        <v>13</v>
      </c>
      <c r="I84" s="39">
        <f ca="1">(TODAY()-all___data[[#This Row],[Date Joined]])/365</f>
        <v>3.4438356164383563</v>
      </c>
      <c r="J84" s="38">
        <f ca="1">ROUNDUP(IF(all___data[[#This Row],[TENURE]]&gt;2,3%,2%)*all___data[[#This Row],[Salary]],0)</f>
        <v>3231</v>
      </c>
      <c r="K84" s="72"/>
    </row>
    <row r="85" spans="1:11" ht="15.6" x14ac:dyDescent="0.3">
      <c r="A85" s="35" t="s">
        <v>106</v>
      </c>
      <c r="B85" s="36" t="s">
        <v>10</v>
      </c>
      <c r="C85" s="36">
        <v>25</v>
      </c>
      <c r="D85" s="36" t="s">
        <v>11</v>
      </c>
      <c r="E85" s="37">
        <v>44322</v>
      </c>
      <c r="F85" s="36" t="s">
        <v>26</v>
      </c>
      <c r="G85" s="38">
        <v>65700</v>
      </c>
      <c r="H85" s="36" t="s">
        <v>13</v>
      </c>
      <c r="I85" s="39">
        <f ca="1">(TODAY()-all___data[[#This Row],[Date Joined]])/365</f>
        <v>3.6493150684931508</v>
      </c>
      <c r="J85" s="38">
        <f ca="1">ROUNDUP(IF(all___data[[#This Row],[TENURE]]&gt;2,3%,2%)*all___data[[#This Row],[Salary]],0)</f>
        <v>1971</v>
      </c>
      <c r="K85" s="72"/>
    </row>
    <row r="86" spans="1:11" ht="15.6" x14ac:dyDescent="0.3">
      <c r="A86" s="35" t="s">
        <v>107</v>
      </c>
      <c r="B86" s="36" t="s">
        <v>15</v>
      </c>
      <c r="C86" s="36">
        <v>33</v>
      </c>
      <c r="D86" s="36" t="s">
        <v>85</v>
      </c>
      <c r="E86" s="37">
        <v>44313</v>
      </c>
      <c r="F86" s="36" t="s">
        <v>12</v>
      </c>
      <c r="G86" s="38">
        <v>75480</v>
      </c>
      <c r="H86" s="36" t="s">
        <v>13</v>
      </c>
      <c r="I86" s="39">
        <f ca="1">(TODAY()-all___data[[#This Row],[Date Joined]])/365</f>
        <v>3.6739726027397261</v>
      </c>
      <c r="J86" s="38">
        <f ca="1">ROUNDUP(IF(all___data[[#This Row],[TENURE]]&gt;2,3%,2%)*all___data[[#This Row],[Salary]],0)</f>
        <v>2265</v>
      </c>
      <c r="K86" s="72"/>
    </row>
    <row r="87" spans="1:11" ht="15.6" x14ac:dyDescent="0.3">
      <c r="A87" s="35" t="s">
        <v>108</v>
      </c>
      <c r="B87" s="36" t="s">
        <v>10</v>
      </c>
      <c r="C87" s="36">
        <v>33</v>
      </c>
      <c r="D87" s="36" t="s">
        <v>11</v>
      </c>
      <c r="E87" s="37">
        <v>44448</v>
      </c>
      <c r="F87" s="36" t="s">
        <v>12</v>
      </c>
      <c r="G87" s="38">
        <v>53870</v>
      </c>
      <c r="H87" s="36" t="s">
        <v>13</v>
      </c>
      <c r="I87" s="39">
        <f ca="1">(TODAY()-all___data[[#This Row],[Date Joined]])/365</f>
        <v>3.3041095890410959</v>
      </c>
      <c r="J87" s="38">
        <f ca="1">ROUNDUP(IF(all___data[[#This Row],[TENURE]]&gt;2,3%,2%)*all___data[[#This Row],[Salary]],0)</f>
        <v>1617</v>
      </c>
      <c r="K87" s="72"/>
    </row>
    <row r="88" spans="1:11" ht="15.6" x14ac:dyDescent="0.3">
      <c r="A88" s="35" t="s">
        <v>109</v>
      </c>
      <c r="B88" s="36" t="s">
        <v>15</v>
      </c>
      <c r="C88" s="36">
        <v>36</v>
      </c>
      <c r="D88" s="36" t="s">
        <v>11</v>
      </c>
      <c r="E88" s="37">
        <v>44433</v>
      </c>
      <c r="F88" s="36" t="s">
        <v>26</v>
      </c>
      <c r="G88" s="38">
        <v>78540</v>
      </c>
      <c r="H88" s="36" t="s">
        <v>13</v>
      </c>
      <c r="I88" s="39">
        <f ca="1">(TODAY()-all___data[[#This Row],[Date Joined]])/365</f>
        <v>3.3452054794520549</v>
      </c>
      <c r="J88" s="38">
        <f ca="1">ROUNDUP(IF(all___data[[#This Row],[TENURE]]&gt;2,3%,2%)*all___data[[#This Row],[Salary]],0)</f>
        <v>2357</v>
      </c>
      <c r="K88" s="72"/>
    </row>
    <row r="89" spans="1:11" ht="15.6" x14ac:dyDescent="0.3">
      <c r="A89" s="35" t="s">
        <v>110</v>
      </c>
      <c r="B89" s="36" t="s">
        <v>10</v>
      </c>
      <c r="C89" s="36">
        <v>19</v>
      </c>
      <c r="D89" s="36" t="s">
        <v>11</v>
      </c>
      <c r="E89" s="37">
        <v>44218</v>
      </c>
      <c r="F89" s="36" t="s">
        <v>18</v>
      </c>
      <c r="G89" s="38">
        <v>58960</v>
      </c>
      <c r="H89" s="36" t="s">
        <v>13</v>
      </c>
      <c r="I89" s="39">
        <f ca="1">(TODAY()-all___data[[#This Row],[Date Joined]])/365</f>
        <v>3.9342465753424656</v>
      </c>
      <c r="J89" s="38">
        <f ca="1">ROUNDUP(IF(all___data[[#This Row],[TENURE]]&gt;2,3%,2%)*all___data[[#This Row],[Salary]],0)</f>
        <v>1769</v>
      </c>
      <c r="K89" s="72"/>
    </row>
    <row r="90" spans="1:11" ht="15.6" x14ac:dyDescent="0.3">
      <c r="A90" s="35" t="s">
        <v>111</v>
      </c>
      <c r="B90" s="36" t="s">
        <v>10</v>
      </c>
      <c r="C90" s="36">
        <v>46</v>
      </c>
      <c r="D90" s="36" t="s">
        <v>11</v>
      </c>
      <c r="E90" s="37">
        <v>44697</v>
      </c>
      <c r="F90" s="36" t="s">
        <v>18</v>
      </c>
      <c r="G90" s="38">
        <v>70610</v>
      </c>
      <c r="H90" s="36" t="s">
        <v>13</v>
      </c>
      <c r="I90" s="39">
        <f ca="1">(TODAY()-all___data[[#This Row],[Date Joined]])/365</f>
        <v>2.6219178082191781</v>
      </c>
      <c r="J90" s="38">
        <f ca="1">ROUNDUP(IF(all___data[[#This Row],[TENURE]]&gt;2,3%,2%)*all___data[[#This Row],[Salary]],0)</f>
        <v>2119</v>
      </c>
      <c r="K90" s="72"/>
    </row>
    <row r="91" spans="1:11" ht="15.6" x14ac:dyDescent="0.3">
      <c r="A91" s="35" t="s">
        <v>112</v>
      </c>
      <c r="B91" s="36" t="s">
        <v>10</v>
      </c>
      <c r="C91" s="36">
        <v>33</v>
      </c>
      <c r="D91" s="36" t="s">
        <v>11</v>
      </c>
      <c r="E91" s="37">
        <v>44181</v>
      </c>
      <c r="F91" s="36" t="s">
        <v>24</v>
      </c>
      <c r="G91" s="38">
        <v>59430</v>
      </c>
      <c r="H91" s="36" t="s">
        <v>13</v>
      </c>
      <c r="I91" s="39">
        <f ca="1">(TODAY()-all___data[[#This Row],[Date Joined]])/365</f>
        <v>4.0356164383561648</v>
      </c>
      <c r="J91" s="38">
        <f ca="1">ROUNDUP(IF(all___data[[#This Row],[TENURE]]&gt;2,3%,2%)*all___data[[#This Row],[Salary]],0)</f>
        <v>1783</v>
      </c>
      <c r="K91" s="72"/>
    </row>
    <row r="92" spans="1:11" ht="15.6" x14ac:dyDescent="0.3">
      <c r="A92" s="35" t="s">
        <v>113</v>
      </c>
      <c r="B92" s="36" t="s">
        <v>10</v>
      </c>
      <c r="C92" s="36">
        <v>33</v>
      </c>
      <c r="D92" s="36" t="s">
        <v>16</v>
      </c>
      <c r="E92" s="37">
        <v>44640</v>
      </c>
      <c r="F92" s="36" t="s">
        <v>18</v>
      </c>
      <c r="G92" s="38">
        <v>48530</v>
      </c>
      <c r="H92" s="36" t="s">
        <v>13</v>
      </c>
      <c r="I92" s="39">
        <f ca="1">(TODAY()-all___data[[#This Row],[Date Joined]])/365</f>
        <v>2.7780821917808218</v>
      </c>
      <c r="J92" s="38">
        <f ca="1">ROUNDUP(IF(all___data[[#This Row],[TENURE]]&gt;2,3%,2%)*all___data[[#This Row],[Salary]],0)</f>
        <v>1456</v>
      </c>
      <c r="K92" s="72"/>
    </row>
    <row r="93" spans="1:11" ht="15.6" x14ac:dyDescent="0.3">
      <c r="A93" s="35" t="s">
        <v>114</v>
      </c>
      <c r="B93" s="36" t="s">
        <v>15</v>
      </c>
      <c r="C93" s="36">
        <v>33</v>
      </c>
      <c r="D93" s="36" t="s">
        <v>11</v>
      </c>
      <c r="E93" s="37">
        <v>44129</v>
      </c>
      <c r="F93" s="36" t="s">
        <v>12</v>
      </c>
      <c r="G93" s="38">
        <v>96140</v>
      </c>
      <c r="H93" s="36" t="s">
        <v>13</v>
      </c>
      <c r="I93" s="39">
        <f ca="1">(TODAY()-all___data[[#This Row],[Date Joined]])/365</f>
        <v>4.1780821917808222</v>
      </c>
      <c r="J93" s="38">
        <f ca="1">ROUNDUP(IF(all___data[[#This Row],[TENURE]]&gt;2,3%,2%)*all___data[[#This Row],[Salary]],0)</f>
        <v>2885</v>
      </c>
      <c r="K93" s="72"/>
    </row>
    <row r="94" spans="1:11" ht="15.6" x14ac:dyDescent="0.3">
      <c r="A94" s="35" t="s">
        <v>9</v>
      </c>
      <c r="B94" s="36" t="s">
        <v>10</v>
      </c>
      <c r="C94" s="36">
        <v>20</v>
      </c>
      <c r="D94" s="36" t="s">
        <v>11</v>
      </c>
      <c r="E94" s="37">
        <v>44122</v>
      </c>
      <c r="F94" s="36" t="s">
        <v>12</v>
      </c>
      <c r="G94" s="38">
        <v>112650</v>
      </c>
      <c r="H94" s="36" t="s">
        <v>13</v>
      </c>
      <c r="I94" s="39">
        <f ca="1">(TODAY()-all___data[[#This Row],[Date Joined]])/365</f>
        <v>4.1972602739726028</v>
      </c>
      <c r="J94" s="38">
        <f ca="1">ROUNDUP(IF(all___data[[#This Row],[TENURE]]&gt;2,3%,2%)*all___data[[#This Row],[Salary]],0)</f>
        <v>3380</v>
      </c>
      <c r="K94" s="72"/>
    </row>
    <row r="95" spans="1:11" ht="15.6" x14ac:dyDescent="0.3">
      <c r="A95" s="35" t="s">
        <v>14</v>
      </c>
      <c r="B95" s="36" t="s">
        <v>15</v>
      </c>
      <c r="C95" s="36">
        <v>32</v>
      </c>
      <c r="D95" s="36" t="s">
        <v>16</v>
      </c>
      <c r="E95" s="37">
        <v>44293</v>
      </c>
      <c r="F95" s="36" t="s">
        <v>12</v>
      </c>
      <c r="G95" s="38">
        <v>43840</v>
      </c>
      <c r="H95" s="36" t="s">
        <v>13</v>
      </c>
      <c r="I95" s="39">
        <f ca="1">(TODAY()-all___data[[#This Row],[Date Joined]])/365</f>
        <v>3.7287671232876711</v>
      </c>
      <c r="J95" s="38">
        <f ca="1">ROUNDUP(IF(all___data[[#This Row],[TENURE]]&gt;2,3%,2%)*all___data[[#This Row],[Salary]],0)</f>
        <v>1316</v>
      </c>
      <c r="K95" s="72"/>
    </row>
    <row r="96" spans="1:11" ht="15.6" x14ac:dyDescent="0.3">
      <c r="A96" s="35" t="s">
        <v>17</v>
      </c>
      <c r="B96" s="36" t="s">
        <v>10</v>
      </c>
      <c r="C96" s="36">
        <v>31</v>
      </c>
      <c r="D96" s="36" t="s">
        <v>11</v>
      </c>
      <c r="E96" s="37">
        <v>44663</v>
      </c>
      <c r="F96" s="36" t="s">
        <v>18</v>
      </c>
      <c r="G96" s="38">
        <v>103550</v>
      </c>
      <c r="H96" s="36" t="s">
        <v>13</v>
      </c>
      <c r="I96" s="39">
        <f ca="1">(TODAY()-all___data[[#This Row],[Date Joined]])/365</f>
        <v>2.7150684931506848</v>
      </c>
      <c r="J96" s="38">
        <f ca="1">ROUNDUP(IF(all___data[[#This Row],[TENURE]]&gt;2,3%,2%)*all___data[[#This Row],[Salary]],0)</f>
        <v>3107</v>
      </c>
      <c r="K96" s="72"/>
    </row>
    <row r="97" spans="1:11" ht="15.6" x14ac:dyDescent="0.3">
      <c r="A97" s="35" t="s">
        <v>19</v>
      </c>
      <c r="B97" s="36" t="s">
        <v>15</v>
      </c>
      <c r="C97" s="36">
        <v>32</v>
      </c>
      <c r="D97" s="36" t="s">
        <v>11</v>
      </c>
      <c r="E97" s="37">
        <v>44339</v>
      </c>
      <c r="F97" s="36" t="s">
        <v>20</v>
      </c>
      <c r="G97" s="38">
        <v>45510</v>
      </c>
      <c r="H97" s="36" t="s">
        <v>13</v>
      </c>
      <c r="I97" s="39">
        <f ca="1">(TODAY()-all___data[[#This Row],[Date Joined]])/365</f>
        <v>3.6027397260273974</v>
      </c>
      <c r="J97" s="38">
        <f ca="1">ROUNDUP(IF(all___data[[#This Row],[TENURE]]&gt;2,3%,2%)*all___data[[#This Row],[Salary]],0)</f>
        <v>1366</v>
      </c>
      <c r="K97" s="72"/>
    </row>
    <row r="98" spans="1:11" ht="15.6" x14ac:dyDescent="0.3">
      <c r="A98" s="35" t="s">
        <v>21</v>
      </c>
      <c r="B98" s="36" t="s">
        <v>22</v>
      </c>
      <c r="C98" s="36">
        <v>37</v>
      </c>
      <c r="D98" s="36" t="s">
        <v>23</v>
      </c>
      <c r="E98" s="37">
        <v>44085</v>
      </c>
      <c r="F98" s="36" t="s">
        <v>24</v>
      </c>
      <c r="G98" s="38">
        <v>115440</v>
      </c>
      <c r="H98" s="36" t="s">
        <v>13</v>
      </c>
      <c r="I98" s="39">
        <f ca="1">(TODAY()-all___data[[#This Row],[Date Joined]])/365</f>
        <v>4.2986301369863016</v>
      </c>
      <c r="J98" s="38">
        <f ca="1">ROUNDUP(IF(all___data[[#This Row],[TENURE]]&gt;2,3%,2%)*all___data[[#This Row],[Salary]],0)</f>
        <v>3464</v>
      </c>
      <c r="K98" s="72"/>
    </row>
    <row r="99" spans="1:11" ht="15.6" x14ac:dyDescent="0.3">
      <c r="A99" s="35" t="s">
        <v>25</v>
      </c>
      <c r="B99" s="36" t="s">
        <v>15</v>
      </c>
      <c r="C99" s="36">
        <v>38</v>
      </c>
      <c r="D99" s="36" t="s">
        <v>16</v>
      </c>
      <c r="E99" s="37">
        <v>44268</v>
      </c>
      <c r="F99" s="36" t="s">
        <v>26</v>
      </c>
      <c r="G99" s="38">
        <v>56870</v>
      </c>
      <c r="H99" s="36" t="s">
        <v>13</v>
      </c>
      <c r="I99" s="39">
        <f ca="1">(TODAY()-all___data[[#This Row],[Date Joined]])/365</f>
        <v>3.7972602739726029</v>
      </c>
      <c r="J99" s="38">
        <f ca="1">ROUNDUP(IF(all___data[[#This Row],[TENURE]]&gt;2,3%,2%)*all___data[[#This Row],[Salary]],0)</f>
        <v>1707</v>
      </c>
      <c r="K99" s="72"/>
    </row>
    <row r="100" spans="1:11" ht="15.6" x14ac:dyDescent="0.3">
      <c r="A100" s="35" t="s">
        <v>27</v>
      </c>
      <c r="B100" s="36" t="s">
        <v>15</v>
      </c>
      <c r="C100" s="36">
        <v>25</v>
      </c>
      <c r="D100" s="36" t="s">
        <v>11</v>
      </c>
      <c r="E100" s="37">
        <v>44144</v>
      </c>
      <c r="F100" s="36" t="s">
        <v>26</v>
      </c>
      <c r="G100" s="38">
        <v>92700</v>
      </c>
      <c r="H100" s="36" t="s">
        <v>13</v>
      </c>
      <c r="I100" s="39">
        <f ca="1">(TODAY()-all___data[[#This Row],[Date Joined]])/365</f>
        <v>4.1369863013698627</v>
      </c>
      <c r="J100" s="38">
        <f ca="1">ROUNDUP(IF(all___data[[#This Row],[TENURE]]&gt;2,3%,2%)*all___data[[#This Row],[Salary]],0)</f>
        <v>2781</v>
      </c>
      <c r="K100" s="72"/>
    </row>
    <row r="101" spans="1:11" ht="15.6" x14ac:dyDescent="0.3">
      <c r="A101" s="35" t="s">
        <v>28</v>
      </c>
      <c r="B101" s="36" t="s">
        <v>22</v>
      </c>
      <c r="C101" s="36">
        <v>32</v>
      </c>
      <c r="D101" s="36" t="s">
        <v>11</v>
      </c>
      <c r="E101" s="37">
        <v>44713</v>
      </c>
      <c r="F101" s="36" t="s">
        <v>12</v>
      </c>
      <c r="G101" s="38">
        <v>91310</v>
      </c>
      <c r="H101" s="36" t="s">
        <v>13</v>
      </c>
      <c r="I101" s="39">
        <f ca="1">(TODAY()-all___data[[#This Row],[Date Joined]])/365</f>
        <v>2.5780821917808221</v>
      </c>
      <c r="J101" s="38">
        <f ca="1">ROUNDUP(IF(all___data[[#This Row],[TENURE]]&gt;2,3%,2%)*all___data[[#This Row],[Salary]],0)</f>
        <v>2740</v>
      </c>
      <c r="K101" s="72"/>
    </row>
    <row r="102" spans="1:11" ht="15.6" x14ac:dyDescent="0.3">
      <c r="A102" s="35" t="s">
        <v>29</v>
      </c>
      <c r="B102" s="36" t="s">
        <v>10</v>
      </c>
      <c r="C102" s="36">
        <v>33</v>
      </c>
      <c r="D102" s="36" t="s">
        <v>11</v>
      </c>
      <c r="E102" s="37">
        <v>44324</v>
      </c>
      <c r="F102" s="36" t="s">
        <v>26</v>
      </c>
      <c r="G102" s="38">
        <v>74550</v>
      </c>
      <c r="H102" s="36" t="s">
        <v>13</v>
      </c>
      <c r="I102" s="39">
        <f ca="1">(TODAY()-all___data[[#This Row],[Date Joined]])/365</f>
        <v>3.6438356164383561</v>
      </c>
      <c r="J102" s="38">
        <f ca="1">ROUNDUP(IF(all___data[[#This Row],[TENURE]]&gt;2,3%,2%)*all___data[[#This Row],[Salary]],0)</f>
        <v>2237</v>
      </c>
      <c r="K102" s="72"/>
    </row>
    <row r="103" spans="1:11" ht="15.6" x14ac:dyDescent="0.3">
      <c r="A103" s="35" t="s">
        <v>30</v>
      </c>
      <c r="B103" s="36" t="s">
        <v>10</v>
      </c>
      <c r="C103" s="36">
        <v>25</v>
      </c>
      <c r="D103" s="36" t="s">
        <v>16</v>
      </c>
      <c r="E103" s="37">
        <v>44665</v>
      </c>
      <c r="F103" s="36" t="s">
        <v>18</v>
      </c>
      <c r="G103" s="38">
        <v>109190</v>
      </c>
      <c r="H103" s="36" t="s">
        <v>13</v>
      </c>
      <c r="I103" s="39">
        <f ca="1">(TODAY()-all___data[[#This Row],[Date Joined]])/365</f>
        <v>2.7095890410958905</v>
      </c>
      <c r="J103" s="38">
        <f ca="1">ROUNDUP(IF(all___data[[#This Row],[TENURE]]&gt;2,3%,2%)*all___data[[#This Row],[Salary]],0)</f>
        <v>3276</v>
      </c>
      <c r="K103" s="72"/>
    </row>
    <row r="104" spans="1:11" ht="15.6" x14ac:dyDescent="0.3">
      <c r="A104" s="35" t="s">
        <v>31</v>
      </c>
      <c r="B104" s="36" t="s">
        <v>15</v>
      </c>
      <c r="C104" s="36">
        <v>40</v>
      </c>
      <c r="D104" s="36" t="s">
        <v>11</v>
      </c>
      <c r="E104" s="37">
        <v>44320</v>
      </c>
      <c r="F104" s="36" t="s">
        <v>12</v>
      </c>
      <c r="G104" s="38">
        <v>104410</v>
      </c>
      <c r="H104" s="36" t="s">
        <v>13</v>
      </c>
      <c r="I104" s="39">
        <f ca="1">(TODAY()-all___data[[#This Row],[Date Joined]])/365</f>
        <v>3.6547945205479451</v>
      </c>
      <c r="J104" s="38">
        <f ca="1">ROUNDUP(IF(all___data[[#This Row],[TENURE]]&gt;2,3%,2%)*all___data[[#This Row],[Salary]],0)</f>
        <v>3133</v>
      </c>
      <c r="K104" s="72"/>
    </row>
    <row r="105" spans="1:11" ht="15.6" x14ac:dyDescent="0.3">
      <c r="A105" s="35" t="s">
        <v>32</v>
      </c>
      <c r="B105" s="36" t="s">
        <v>10</v>
      </c>
      <c r="C105" s="36">
        <v>30</v>
      </c>
      <c r="D105" s="36" t="s">
        <v>11</v>
      </c>
      <c r="E105" s="37">
        <v>44544</v>
      </c>
      <c r="F105" s="36" t="s">
        <v>24</v>
      </c>
      <c r="G105" s="38">
        <v>96800</v>
      </c>
      <c r="H105" s="36" t="s">
        <v>13</v>
      </c>
      <c r="I105" s="39">
        <f ca="1">(TODAY()-all___data[[#This Row],[Date Joined]])/365</f>
        <v>3.0410958904109591</v>
      </c>
      <c r="J105" s="38">
        <f ca="1">ROUNDUP(IF(all___data[[#This Row],[TENURE]]&gt;2,3%,2%)*all___data[[#This Row],[Salary]],0)</f>
        <v>2904</v>
      </c>
      <c r="K105" s="72"/>
    </row>
    <row r="106" spans="1:11" ht="15.6" x14ac:dyDescent="0.3">
      <c r="A106" s="35" t="s">
        <v>33</v>
      </c>
      <c r="B106" s="36" t="s">
        <v>10</v>
      </c>
      <c r="C106" s="36">
        <v>28</v>
      </c>
      <c r="D106" s="36" t="s">
        <v>16</v>
      </c>
      <c r="E106" s="37">
        <v>43980</v>
      </c>
      <c r="F106" s="36" t="s">
        <v>24</v>
      </c>
      <c r="G106" s="38">
        <v>48170</v>
      </c>
      <c r="H106" s="36" t="s">
        <v>13</v>
      </c>
      <c r="I106" s="39">
        <f ca="1">(TODAY()-all___data[[#This Row],[Date Joined]])/365</f>
        <v>4.5863013698630137</v>
      </c>
      <c r="J106" s="38">
        <f ca="1">ROUNDUP(IF(all___data[[#This Row],[TENURE]]&gt;2,3%,2%)*all___data[[#This Row],[Salary]],0)</f>
        <v>1446</v>
      </c>
      <c r="K106" s="72"/>
    </row>
    <row r="107" spans="1:11" ht="15.6" x14ac:dyDescent="0.3">
      <c r="A107" s="35" t="s">
        <v>34</v>
      </c>
      <c r="B107" s="36" t="s">
        <v>10</v>
      </c>
      <c r="C107" s="36">
        <v>21</v>
      </c>
      <c r="D107" s="36" t="s">
        <v>11</v>
      </c>
      <c r="E107" s="37">
        <v>44042</v>
      </c>
      <c r="F107" s="36" t="s">
        <v>18</v>
      </c>
      <c r="G107" s="38">
        <v>37920</v>
      </c>
      <c r="H107" s="36" t="s">
        <v>13</v>
      </c>
      <c r="I107" s="39">
        <f ca="1">(TODAY()-all___data[[#This Row],[Date Joined]])/365</f>
        <v>4.4164383561643836</v>
      </c>
      <c r="J107" s="38">
        <f ca="1">ROUNDUP(IF(all___data[[#This Row],[TENURE]]&gt;2,3%,2%)*all___data[[#This Row],[Salary]],0)</f>
        <v>1138</v>
      </c>
      <c r="K107" s="72"/>
    </row>
    <row r="108" spans="1:11" ht="15.6" x14ac:dyDescent="0.3">
      <c r="A108" s="35" t="s">
        <v>35</v>
      </c>
      <c r="B108" s="36" t="s">
        <v>10</v>
      </c>
      <c r="C108" s="36">
        <v>34</v>
      </c>
      <c r="D108" s="36" t="s">
        <v>11</v>
      </c>
      <c r="E108" s="37">
        <v>44642</v>
      </c>
      <c r="F108" s="36" t="s">
        <v>18</v>
      </c>
      <c r="G108" s="38">
        <v>112650</v>
      </c>
      <c r="H108" s="36" t="s">
        <v>13</v>
      </c>
      <c r="I108" s="39">
        <f ca="1">(TODAY()-all___data[[#This Row],[Date Joined]])/365</f>
        <v>2.7726027397260276</v>
      </c>
      <c r="J108" s="38">
        <f ca="1">ROUNDUP(IF(all___data[[#This Row],[TENURE]]&gt;2,3%,2%)*all___data[[#This Row],[Salary]],0)</f>
        <v>3380</v>
      </c>
      <c r="K108" s="72"/>
    </row>
    <row r="109" spans="1:11" ht="15.6" x14ac:dyDescent="0.3">
      <c r="A109" s="35" t="s">
        <v>36</v>
      </c>
      <c r="B109" s="36" t="s">
        <v>15</v>
      </c>
      <c r="C109" s="36">
        <v>34</v>
      </c>
      <c r="D109" s="36" t="s">
        <v>23</v>
      </c>
      <c r="E109" s="37">
        <v>44660</v>
      </c>
      <c r="F109" s="36" t="s">
        <v>26</v>
      </c>
      <c r="G109" s="38">
        <v>49630</v>
      </c>
      <c r="H109" s="36" t="s">
        <v>13</v>
      </c>
      <c r="I109" s="39">
        <f ca="1">(TODAY()-all___data[[#This Row],[Date Joined]])/365</f>
        <v>2.7232876712328768</v>
      </c>
      <c r="J109" s="38">
        <f ca="1">ROUNDUP(IF(all___data[[#This Row],[TENURE]]&gt;2,3%,2%)*all___data[[#This Row],[Salary]],0)</f>
        <v>1489</v>
      </c>
      <c r="K109" s="72"/>
    </row>
    <row r="110" spans="1:11" ht="15.6" x14ac:dyDescent="0.3">
      <c r="A110" s="35" t="s">
        <v>37</v>
      </c>
      <c r="B110" s="36" t="s">
        <v>10</v>
      </c>
      <c r="C110" s="36">
        <v>36</v>
      </c>
      <c r="D110" s="36" t="s">
        <v>11</v>
      </c>
      <c r="E110" s="37">
        <v>43958</v>
      </c>
      <c r="F110" s="36" t="s">
        <v>12</v>
      </c>
      <c r="G110" s="38">
        <v>118840</v>
      </c>
      <c r="H110" s="36" t="s">
        <v>13</v>
      </c>
      <c r="I110" s="39">
        <f ca="1">(TODAY()-all___data[[#This Row],[Date Joined]])/365</f>
        <v>4.646575342465753</v>
      </c>
      <c r="J110" s="38">
        <f ca="1">ROUNDUP(IF(all___data[[#This Row],[TENURE]]&gt;2,3%,2%)*all___data[[#This Row],[Salary]],0)</f>
        <v>3566</v>
      </c>
      <c r="K110" s="72"/>
    </row>
    <row r="111" spans="1:11" ht="15.6" x14ac:dyDescent="0.3">
      <c r="A111" s="35" t="s">
        <v>38</v>
      </c>
      <c r="B111" s="36" t="s">
        <v>10</v>
      </c>
      <c r="C111" s="36">
        <v>30</v>
      </c>
      <c r="D111" s="36" t="s">
        <v>11</v>
      </c>
      <c r="E111" s="37">
        <v>44789</v>
      </c>
      <c r="F111" s="36" t="s">
        <v>12</v>
      </c>
      <c r="G111" s="38">
        <v>69710</v>
      </c>
      <c r="H111" s="36" t="s">
        <v>13</v>
      </c>
      <c r="I111" s="39">
        <f ca="1">(TODAY()-all___data[[#This Row],[Date Joined]])/365</f>
        <v>2.3698630136986303</v>
      </c>
      <c r="J111" s="38">
        <f ca="1">ROUNDUP(IF(all___data[[#This Row],[TENURE]]&gt;2,3%,2%)*all___data[[#This Row],[Salary]],0)</f>
        <v>2092</v>
      </c>
      <c r="K111" s="72"/>
    </row>
    <row r="112" spans="1:11" ht="15.6" x14ac:dyDescent="0.3">
      <c r="A112" s="35" t="s">
        <v>39</v>
      </c>
      <c r="B112" s="36" t="s">
        <v>10</v>
      </c>
      <c r="C112" s="36">
        <v>20</v>
      </c>
      <c r="D112" s="36" t="s">
        <v>11</v>
      </c>
      <c r="E112" s="37">
        <v>44683</v>
      </c>
      <c r="F112" s="36" t="s">
        <v>18</v>
      </c>
      <c r="G112" s="38">
        <v>79570</v>
      </c>
      <c r="H112" s="36" t="s">
        <v>13</v>
      </c>
      <c r="I112" s="39">
        <f ca="1">(TODAY()-all___data[[#This Row],[Date Joined]])/365</f>
        <v>2.6602739726027398</v>
      </c>
      <c r="J112" s="38">
        <f ca="1">ROUNDUP(IF(all___data[[#This Row],[TENURE]]&gt;2,3%,2%)*all___data[[#This Row],[Salary]],0)</f>
        <v>2388</v>
      </c>
      <c r="K112" s="72"/>
    </row>
    <row r="113" spans="1:11" ht="15.6" x14ac:dyDescent="0.3">
      <c r="A113" s="35" t="s">
        <v>40</v>
      </c>
      <c r="B113" s="36" t="s">
        <v>15</v>
      </c>
      <c r="C113" s="36">
        <v>22</v>
      </c>
      <c r="D113" s="36" t="s">
        <v>16</v>
      </c>
      <c r="E113" s="37">
        <v>44388</v>
      </c>
      <c r="F113" s="36" t="s">
        <v>18</v>
      </c>
      <c r="G113" s="38">
        <v>76900</v>
      </c>
      <c r="H113" s="36" t="s">
        <v>13</v>
      </c>
      <c r="I113" s="39">
        <f ca="1">(TODAY()-all___data[[#This Row],[Date Joined]])/365</f>
        <v>3.4684931506849317</v>
      </c>
      <c r="J113" s="38">
        <f ca="1">ROUNDUP(IF(all___data[[#This Row],[TENURE]]&gt;2,3%,2%)*all___data[[#This Row],[Salary]],0)</f>
        <v>2307</v>
      </c>
      <c r="K113" s="72"/>
    </row>
    <row r="114" spans="1:11" ht="15.6" x14ac:dyDescent="0.3">
      <c r="A114" s="35" t="s">
        <v>115</v>
      </c>
      <c r="B114" s="36" t="s">
        <v>10</v>
      </c>
      <c r="C114" s="36">
        <v>22</v>
      </c>
      <c r="D114" s="36" t="s">
        <v>16</v>
      </c>
      <c r="E114" s="37">
        <v>44446</v>
      </c>
      <c r="F114" s="36" t="s">
        <v>26</v>
      </c>
      <c r="G114" s="38">
        <v>112780</v>
      </c>
      <c r="H114" s="36" t="s">
        <v>116</v>
      </c>
      <c r="I114" s="39">
        <f ca="1">(TODAY()-all___data[[#This Row],[Date Joined]])/365</f>
        <v>3.3095890410958906</v>
      </c>
      <c r="J114" s="38">
        <f ca="1">ROUNDUP(IF(all___data[[#This Row],[TENURE]]&gt;2,3%,2%)*all___data[[#This Row],[Salary]],0)</f>
        <v>3384</v>
      </c>
      <c r="K114" s="72"/>
    </row>
    <row r="115" spans="1:11" ht="15.6" x14ac:dyDescent="0.3">
      <c r="A115" s="35" t="s">
        <v>117</v>
      </c>
      <c r="B115" s="36" t="s">
        <v>10</v>
      </c>
      <c r="C115" s="36">
        <v>46</v>
      </c>
      <c r="D115" s="36" t="s">
        <v>11</v>
      </c>
      <c r="E115" s="37">
        <v>44758</v>
      </c>
      <c r="F115" s="36" t="s">
        <v>18</v>
      </c>
      <c r="G115" s="38">
        <v>70610</v>
      </c>
      <c r="H115" s="36" t="s">
        <v>116</v>
      </c>
      <c r="I115" s="39">
        <f ca="1">(TODAY()-all___data[[#This Row],[Date Joined]])/365</f>
        <v>2.4547945205479453</v>
      </c>
      <c r="J115" s="38">
        <f ca="1">ROUNDUP(IF(all___data[[#This Row],[TENURE]]&gt;2,3%,2%)*all___data[[#This Row],[Salary]],0)</f>
        <v>2119</v>
      </c>
      <c r="K115" s="72"/>
    </row>
    <row r="116" spans="1:11" ht="15.6" x14ac:dyDescent="0.3">
      <c r="A116" s="35" t="s">
        <v>118</v>
      </c>
      <c r="B116" s="36" t="s">
        <v>15</v>
      </c>
      <c r="C116" s="36">
        <v>28</v>
      </c>
      <c r="D116" s="36" t="s">
        <v>11</v>
      </c>
      <c r="E116" s="37">
        <v>44357</v>
      </c>
      <c r="F116" s="36" t="s">
        <v>26</v>
      </c>
      <c r="G116" s="38">
        <v>53240</v>
      </c>
      <c r="H116" s="36" t="s">
        <v>116</v>
      </c>
      <c r="I116" s="39">
        <f ca="1">(TODAY()-all___data[[#This Row],[Date Joined]])/365</f>
        <v>3.5534246575342467</v>
      </c>
      <c r="J116" s="38">
        <f ca="1">ROUNDUP(IF(all___data[[#This Row],[TENURE]]&gt;2,3%,2%)*all___data[[#This Row],[Salary]],0)</f>
        <v>1598</v>
      </c>
      <c r="K116" s="72"/>
    </row>
    <row r="117" spans="1:11" ht="15.6" x14ac:dyDescent="0.3">
      <c r="A117" s="35" t="s">
        <v>119</v>
      </c>
      <c r="B117" s="36" t="s">
        <v>22</v>
      </c>
      <c r="C117" s="36">
        <v>37</v>
      </c>
      <c r="D117" s="36" t="s">
        <v>23</v>
      </c>
      <c r="E117" s="37">
        <v>44146</v>
      </c>
      <c r="F117" s="36" t="s">
        <v>24</v>
      </c>
      <c r="G117" s="38">
        <v>115440</v>
      </c>
      <c r="H117" s="36" t="s">
        <v>116</v>
      </c>
      <c r="I117" s="39">
        <f ca="1">(TODAY()-all___data[[#This Row],[Date Joined]])/365</f>
        <v>4.1315068493150688</v>
      </c>
      <c r="J117" s="38">
        <f ca="1">ROUNDUP(IF(all___data[[#This Row],[TENURE]]&gt;2,3%,2%)*all___data[[#This Row],[Salary]],0)</f>
        <v>3464</v>
      </c>
      <c r="K117" s="72"/>
    </row>
    <row r="118" spans="1:11" ht="15.6" x14ac:dyDescent="0.3">
      <c r="A118" s="35" t="s">
        <v>120</v>
      </c>
      <c r="B118" s="36" t="s">
        <v>10</v>
      </c>
      <c r="C118" s="36">
        <v>32</v>
      </c>
      <c r="D118" s="36" t="s">
        <v>11</v>
      </c>
      <c r="E118" s="37">
        <v>44465</v>
      </c>
      <c r="F118" s="36" t="s">
        <v>26</v>
      </c>
      <c r="G118" s="38">
        <v>53540</v>
      </c>
      <c r="H118" s="36" t="s">
        <v>116</v>
      </c>
      <c r="I118" s="39">
        <f ca="1">(TODAY()-all___data[[#This Row],[Date Joined]])/365</f>
        <v>3.2575342465753425</v>
      </c>
      <c r="J118" s="38">
        <f ca="1">ROUNDUP(IF(all___data[[#This Row],[TENURE]]&gt;2,3%,2%)*all___data[[#This Row],[Salary]],0)</f>
        <v>1607</v>
      </c>
      <c r="K118" s="72"/>
    </row>
    <row r="119" spans="1:11" ht="15.6" x14ac:dyDescent="0.3">
      <c r="A119" s="35" t="s">
        <v>121</v>
      </c>
      <c r="B119" s="36" t="s">
        <v>15</v>
      </c>
      <c r="C119" s="36">
        <v>30</v>
      </c>
      <c r="D119" s="36" t="s">
        <v>11</v>
      </c>
      <c r="E119" s="37">
        <v>44861</v>
      </c>
      <c r="F119" s="36" t="s">
        <v>18</v>
      </c>
      <c r="G119" s="38">
        <v>112570</v>
      </c>
      <c r="H119" s="36" t="s">
        <v>116</v>
      </c>
      <c r="I119" s="39">
        <f ca="1">(TODAY()-all___data[[#This Row],[Date Joined]])/365</f>
        <v>2.1726027397260275</v>
      </c>
      <c r="J119" s="38">
        <f ca="1">ROUNDUP(IF(all___data[[#This Row],[TENURE]]&gt;2,3%,2%)*all___data[[#This Row],[Salary]],0)</f>
        <v>3378</v>
      </c>
      <c r="K119" s="72"/>
    </row>
    <row r="120" spans="1:11" ht="15.6" x14ac:dyDescent="0.3">
      <c r="A120" s="35" t="s">
        <v>122</v>
      </c>
      <c r="B120" s="36" t="s">
        <v>10</v>
      </c>
      <c r="C120" s="36">
        <v>33</v>
      </c>
      <c r="D120" s="36" t="s">
        <v>16</v>
      </c>
      <c r="E120" s="37">
        <v>44701</v>
      </c>
      <c r="F120" s="36" t="s">
        <v>18</v>
      </c>
      <c r="G120" s="38">
        <v>48530</v>
      </c>
      <c r="H120" s="36" t="s">
        <v>116</v>
      </c>
      <c r="I120" s="39">
        <f ca="1">(TODAY()-all___data[[#This Row],[Date Joined]])/365</f>
        <v>2.6109589041095891</v>
      </c>
      <c r="J120" s="38">
        <f ca="1">ROUNDUP(IF(all___data[[#This Row],[TENURE]]&gt;2,3%,2%)*all___data[[#This Row],[Salary]],0)</f>
        <v>1456</v>
      </c>
      <c r="K120" s="72"/>
    </row>
    <row r="121" spans="1:11" ht="15.6" x14ac:dyDescent="0.3">
      <c r="A121" s="35" t="s">
        <v>123</v>
      </c>
      <c r="B121" s="36" t="s">
        <v>15</v>
      </c>
      <c r="C121" s="36">
        <v>24</v>
      </c>
      <c r="D121" s="36" t="s">
        <v>11</v>
      </c>
      <c r="E121" s="37">
        <v>44148</v>
      </c>
      <c r="F121" s="36" t="s">
        <v>12</v>
      </c>
      <c r="G121" s="38">
        <v>62780</v>
      </c>
      <c r="H121" s="36" t="s">
        <v>116</v>
      </c>
      <c r="I121" s="39">
        <f ca="1">(TODAY()-all___data[[#This Row],[Date Joined]])/365</f>
        <v>4.1260273972602741</v>
      </c>
      <c r="J121" s="38">
        <f ca="1">ROUNDUP(IF(all___data[[#This Row],[TENURE]]&gt;2,3%,2%)*all___data[[#This Row],[Salary]],0)</f>
        <v>1884</v>
      </c>
      <c r="K121" s="72"/>
    </row>
    <row r="122" spans="1:11" ht="15.6" x14ac:dyDescent="0.3">
      <c r="A122" s="35" t="s">
        <v>124</v>
      </c>
      <c r="B122" s="36" t="s">
        <v>10</v>
      </c>
      <c r="C122" s="36">
        <v>33</v>
      </c>
      <c r="D122" s="36" t="s">
        <v>11</v>
      </c>
      <c r="E122" s="37">
        <v>44509</v>
      </c>
      <c r="F122" s="36" t="s">
        <v>12</v>
      </c>
      <c r="G122" s="38">
        <v>53870</v>
      </c>
      <c r="H122" s="36" t="s">
        <v>116</v>
      </c>
      <c r="I122" s="39">
        <f ca="1">(TODAY()-all___data[[#This Row],[Date Joined]])/365</f>
        <v>3.1369863013698631</v>
      </c>
      <c r="J122" s="38">
        <f ca="1">ROUNDUP(IF(all___data[[#This Row],[TENURE]]&gt;2,3%,2%)*all___data[[#This Row],[Salary]],0)</f>
        <v>1617</v>
      </c>
      <c r="K122" s="72"/>
    </row>
    <row r="123" spans="1:11" ht="15.6" x14ac:dyDescent="0.3">
      <c r="A123" s="35" t="s">
        <v>125</v>
      </c>
      <c r="B123" s="36" t="s">
        <v>15</v>
      </c>
      <c r="C123" s="36">
        <v>27</v>
      </c>
      <c r="D123" s="36" t="s">
        <v>11</v>
      </c>
      <c r="E123" s="37">
        <v>44122</v>
      </c>
      <c r="F123" s="36" t="s">
        <v>20</v>
      </c>
      <c r="G123" s="38">
        <v>119110</v>
      </c>
      <c r="H123" s="36" t="s">
        <v>116</v>
      </c>
      <c r="I123" s="39">
        <f ca="1">(TODAY()-all___data[[#This Row],[Date Joined]])/365</f>
        <v>4.1972602739726028</v>
      </c>
      <c r="J123" s="38">
        <f ca="1">ROUNDUP(IF(all___data[[#This Row],[TENURE]]&gt;2,3%,2%)*all___data[[#This Row],[Salary]],0)</f>
        <v>3574</v>
      </c>
      <c r="K123" s="72"/>
    </row>
    <row r="124" spans="1:11" ht="15.6" x14ac:dyDescent="0.3">
      <c r="A124" s="35" t="s">
        <v>126</v>
      </c>
      <c r="B124" s="36" t="s">
        <v>10</v>
      </c>
      <c r="C124" s="36">
        <v>29</v>
      </c>
      <c r="D124" s="36" t="s">
        <v>23</v>
      </c>
      <c r="E124" s="37">
        <v>44180</v>
      </c>
      <c r="F124" s="36" t="s">
        <v>12</v>
      </c>
      <c r="G124" s="38">
        <v>112110</v>
      </c>
      <c r="H124" s="36" t="s">
        <v>116</v>
      </c>
      <c r="I124" s="39">
        <f ca="1">(TODAY()-all___data[[#This Row],[Date Joined]])/365</f>
        <v>4.0383561643835613</v>
      </c>
      <c r="J124" s="38">
        <f ca="1">ROUNDUP(IF(all___data[[#This Row],[TENURE]]&gt;2,3%,2%)*all___data[[#This Row],[Salary]],0)</f>
        <v>3364</v>
      </c>
      <c r="K124" s="72"/>
    </row>
    <row r="125" spans="1:11" ht="15.6" x14ac:dyDescent="0.3">
      <c r="A125" s="35" t="s">
        <v>127</v>
      </c>
      <c r="B125" s="36" t="s">
        <v>10</v>
      </c>
      <c r="C125" s="36">
        <v>25</v>
      </c>
      <c r="D125" s="36" t="s">
        <v>11</v>
      </c>
      <c r="E125" s="37">
        <v>44383</v>
      </c>
      <c r="F125" s="36" t="s">
        <v>26</v>
      </c>
      <c r="G125" s="38">
        <v>65700</v>
      </c>
      <c r="H125" s="36" t="s">
        <v>116</v>
      </c>
      <c r="I125" s="39">
        <f ca="1">(TODAY()-all___data[[#This Row],[Date Joined]])/365</f>
        <v>3.4821917808219176</v>
      </c>
      <c r="J125" s="38">
        <f ca="1">ROUNDUP(IF(all___data[[#This Row],[TENURE]]&gt;2,3%,2%)*all___data[[#This Row],[Salary]],0)</f>
        <v>1971</v>
      </c>
      <c r="K125" s="72"/>
    </row>
    <row r="126" spans="1:11" ht="15.6" x14ac:dyDescent="0.3">
      <c r="A126" s="35" t="s">
        <v>128</v>
      </c>
      <c r="B126" s="36" t="s">
        <v>10</v>
      </c>
      <c r="C126" s="36">
        <v>37</v>
      </c>
      <c r="D126" s="36" t="s">
        <v>11</v>
      </c>
      <c r="E126" s="37">
        <v>44701</v>
      </c>
      <c r="F126" s="36" t="s">
        <v>12</v>
      </c>
      <c r="G126" s="38">
        <v>69070</v>
      </c>
      <c r="H126" s="36" t="s">
        <v>116</v>
      </c>
      <c r="I126" s="39">
        <f ca="1">(TODAY()-all___data[[#This Row],[Date Joined]])/365</f>
        <v>2.6109589041095891</v>
      </c>
      <c r="J126" s="38">
        <f ca="1">ROUNDUP(IF(all___data[[#This Row],[TENURE]]&gt;2,3%,2%)*all___data[[#This Row],[Salary]],0)</f>
        <v>2073</v>
      </c>
      <c r="K126" s="72"/>
    </row>
    <row r="127" spans="1:11" ht="15.6" x14ac:dyDescent="0.3">
      <c r="A127" s="35" t="s">
        <v>129</v>
      </c>
      <c r="B127" s="36" t="s">
        <v>10</v>
      </c>
      <c r="C127" s="36">
        <v>20</v>
      </c>
      <c r="D127" s="36" t="s">
        <v>11</v>
      </c>
      <c r="E127" s="37">
        <v>44459</v>
      </c>
      <c r="F127" s="36" t="s">
        <v>12</v>
      </c>
      <c r="G127" s="38">
        <v>107700</v>
      </c>
      <c r="H127" s="36" t="s">
        <v>116</v>
      </c>
      <c r="I127" s="39">
        <f ca="1">(TODAY()-all___data[[#This Row],[Date Joined]])/365</f>
        <v>3.2739726027397262</v>
      </c>
      <c r="J127" s="38">
        <f ca="1">ROUNDUP(IF(all___data[[#This Row],[TENURE]]&gt;2,3%,2%)*all___data[[#This Row],[Salary]],0)</f>
        <v>3231</v>
      </c>
      <c r="K127" s="72"/>
    </row>
    <row r="128" spans="1:11" ht="15.6" x14ac:dyDescent="0.3">
      <c r="A128" s="35" t="s">
        <v>130</v>
      </c>
      <c r="B128" s="36" t="s">
        <v>15</v>
      </c>
      <c r="C128" s="36">
        <v>32</v>
      </c>
      <c r="D128" s="36" t="s">
        <v>16</v>
      </c>
      <c r="E128" s="37">
        <v>44354</v>
      </c>
      <c r="F128" s="36" t="s">
        <v>12</v>
      </c>
      <c r="G128" s="38">
        <v>43840</v>
      </c>
      <c r="H128" s="36" t="s">
        <v>116</v>
      </c>
      <c r="I128" s="39">
        <f ca="1">(TODAY()-all___data[[#This Row],[Date Joined]])/365</f>
        <v>3.5616438356164384</v>
      </c>
      <c r="J128" s="38">
        <f ca="1">ROUNDUP(IF(all___data[[#This Row],[TENURE]]&gt;2,3%,2%)*all___data[[#This Row],[Salary]],0)</f>
        <v>1316</v>
      </c>
      <c r="K128" s="72"/>
    </row>
    <row r="129" spans="1:11" ht="15.6" x14ac:dyDescent="0.3">
      <c r="A129" s="35" t="s">
        <v>131</v>
      </c>
      <c r="B129" s="36" t="s">
        <v>10</v>
      </c>
      <c r="C129" s="36">
        <v>40</v>
      </c>
      <c r="D129" s="36" t="s">
        <v>11</v>
      </c>
      <c r="E129" s="37">
        <v>44263</v>
      </c>
      <c r="F129" s="36" t="s">
        <v>18</v>
      </c>
      <c r="G129" s="38">
        <v>99750</v>
      </c>
      <c r="H129" s="36" t="s">
        <v>116</v>
      </c>
      <c r="I129" s="39">
        <f ca="1">(TODAY()-all___data[[#This Row],[Date Joined]])/365</f>
        <v>3.8109589041095893</v>
      </c>
      <c r="J129" s="38">
        <f ca="1">ROUNDUP(IF(all___data[[#This Row],[TENURE]]&gt;2,3%,2%)*all___data[[#This Row],[Salary]],0)</f>
        <v>2993</v>
      </c>
      <c r="K129" s="72"/>
    </row>
    <row r="130" spans="1:11" ht="15.6" x14ac:dyDescent="0.3">
      <c r="A130" s="35" t="s">
        <v>132</v>
      </c>
      <c r="B130" s="36" t="s">
        <v>10</v>
      </c>
      <c r="C130" s="36">
        <v>21</v>
      </c>
      <c r="D130" s="36" t="s">
        <v>11</v>
      </c>
      <c r="E130" s="37">
        <v>44104</v>
      </c>
      <c r="F130" s="36" t="s">
        <v>18</v>
      </c>
      <c r="G130" s="38">
        <v>37920</v>
      </c>
      <c r="H130" s="36" t="s">
        <v>116</v>
      </c>
      <c r="I130" s="39">
        <f ca="1">(TODAY()-all___data[[#This Row],[Date Joined]])/365</f>
        <v>4.2465753424657535</v>
      </c>
      <c r="J130" s="38">
        <f ca="1">ROUNDUP(IF(all___data[[#This Row],[TENURE]]&gt;2,3%,2%)*all___data[[#This Row],[Salary]],0)</f>
        <v>1138</v>
      </c>
      <c r="K130" s="72"/>
    </row>
    <row r="131" spans="1:11" ht="15.6" x14ac:dyDescent="0.3">
      <c r="A131" s="35" t="s">
        <v>133</v>
      </c>
      <c r="B131" s="36" t="s">
        <v>10</v>
      </c>
      <c r="C131" s="36">
        <v>21</v>
      </c>
      <c r="D131" s="36" t="s">
        <v>11</v>
      </c>
      <c r="E131" s="37">
        <v>44762</v>
      </c>
      <c r="F131" s="36" t="s">
        <v>18</v>
      </c>
      <c r="G131" s="38">
        <v>57090</v>
      </c>
      <c r="H131" s="36" t="s">
        <v>116</v>
      </c>
      <c r="I131" s="39">
        <f ca="1">(TODAY()-all___data[[#This Row],[Date Joined]])/365</f>
        <v>2.4438356164383563</v>
      </c>
      <c r="J131" s="38">
        <f ca="1">ROUNDUP(IF(all___data[[#This Row],[TENURE]]&gt;2,3%,2%)*all___data[[#This Row],[Salary]],0)</f>
        <v>1713</v>
      </c>
      <c r="K131" s="72"/>
    </row>
    <row r="132" spans="1:11" ht="15.6" x14ac:dyDescent="0.3">
      <c r="A132" s="35" t="s">
        <v>134</v>
      </c>
      <c r="B132" s="36" t="s">
        <v>15</v>
      </c>
      <c r="C132" s="36">
        <v>31</v>
      </c>
      <c r="D132" s="36" t="s">
        <v>11</v>
      </c>
      <c r="E132" s="37">
        <v>44145</v>
      </c>
      <c r="F132" s="36" t="s">
        <v>12</v>
      </c>
      <c r="G132" s="38">
        <v>41980</v>
      </c>
      <c r="H132" s="36" t="s">
        <v>116</v>
      </c>
      <c r="I132" s="39">
        <f ca="1">(TODAY()-all___data[[#This Row],[Date Joined]])/365</f>
        <v>4.1342465753424653</v>
      </c>
      <c r="J132" s="38">
        <f ca="1">ROUNDUP(IF(all___data[[#This Row],[TENURE]]&gt;2,3%,2%)*all___data[[#This Row],[Salary]],0)</f>
        <v>1260</v>
      </c>
      <c r="K132" s="72"/>
    </row>
    <row r="133" spans="1:11" ht="15.6" x14ac:dyDescent="0.3">
      <c r="A133" s="35" t="s">
        <v>135</v>
      </c>
      <c r="B133" s="36" t="s">
        <v>10</v>
      </c>
      <c r="C133" s="36">
        <v>21</v>
      </c>
      <c r="D133" s="36" t="s">
        <v>11</v>
      </c>
      <c r="E133" s="37">
        <v>44242</v>
      </c>
      <c r="F133" s="36" t="s">
        <v>20</v>
      </c>
      <c r="G133" s="38">
        <v>75880</v>
      </c>
      <c r="H133" s="36" t="s">
        <v>116</v>
      </c>
      <c r="I133" s="39">
        <f ca="1">(TODAY()-all___data[[#This Row],[Date Joined]])/365</f>
        <v>3.8684931506849316</v>
      </c>
      <c r="J133" s="38">
        <f ca="1">ROUNDUP(IF(all___data[[#This Row],[TENURE]]&gt;2,3%,2%)*all___data[[#This Row],[Salary]],0)</f>
        <v>2277</v>
      </c>
      <c r="K133" s="72"/>
    </row>
    <row r="134" spans="1:11" ht="15.6" x14ac:dyDescent="0.3">
      <c r="A134" s="35" t="s">
        <v>136</v>
      </c>
      <c r="B134" s="36" t="s">
        <v>15</v>
      </c>
      <c r="C134" s="36">
        <v>34</v>
      </c>
      <c r="D134" s="36" t="s">
        <v>11</v>
      </c>
      <c r="E134" s="37">
        <v>44653</v>
      </c>
      <c r="F134" s="36" t="s">
        <v>24</v>
      </c>
      <c r="G134" s="38">
        <v>58940</v>
      </c>
      <c r="H134" s="36" t="s">
        <v>116</v>
      </c>
      <c r="I134" s="39">
        <f ca="1">(TODAY()-all___data[[#This Row],[Date Joined]])/365</f>
        <v>2.7424657534246575</v>
      </c>
      <c r="J134" s="38">
        <f ca="1">ROUNDUP(IF(all___data[[#This Row],[TENURE]]&gt;2,3%,2%)*all___data[[#This Row],[Salary]],0)</f>
        <v>1769</v>
      </c>
      <c r="K134" s="72"/>
    </row>
    <row r="135" spans="1:11" ht="15.6" x14ac:dyDescent="0.3">
      <c r="A135" s="35" t="s">
        <v>137</v>
      </c>
      <c r="B135" s="36" t="s">
        <v>15</v>
      </c>
      <c r="C135" s="36">
        <v>30</v>
      </c>
      <c r="D135" s="36" t="s">
        <v>23</v>
      </c>
      <c r="E135" s="37">
        <v>44389</v>
      </c>
      <c r="F135" s="36" t="s">
        <v>24</v>
      </c>
      <c r="G135" s="38">
        <v>67910</v>
      </c>
      <c r="H135" s="36" t="s">
        <v>116</v>
      </c>
      <c r="I135" s="39">
        <f ca="1">(TODAY()-all___data[[#This Row],[Date Joined]])/365</f>
        <v>3.4657534246575343</v>
      </c>
      <c r="J135" s="38">
        <f ca="1">ROUNDUP(IF(all___data[[#This Row],[TENURE]]&gt;2,3%,2%)*all___data[[#This Row],[Salary]],0)</f>
        <v>2038</v>
      </c>
      <c r="K135" s="72"/>
    </row>
    <row r="136" spans="1:11" ht="15.6" x14ac:dyDescent="0.3">
      <c r="A136" s="35" t="s">
        <v>138</v>
      </c>
      <c r="B136" s="36" t="s">
        <v>15</v>
      </c>
      <c r="C136" s="36">
        <v>31</v>
      </c>
      <c r="D136" s="36" t="s">
        <v>11</v>
      </c>
      <c r="E136" s="37">
        <v>44663</v>
      </c>
      <c r="F136" s="36" t="s">
        <v>12</v>
      </c>
      <c r="G136" s="38">
        <v>58100</v>
      </c>
      <c r="H136" s="36" t="s">
        <v>116</v>
      </c>
      <c r="I136" s="39">
        <f ca="1">(TODAY()-all___data[[#This Row],[Date Joined]])/365</f>
        <v>2.7150684931506848</v>
      </c>
      <c r="J136" s="38">
        <f ca="1">ROUNDUP(IF(all___data[[#This Row],[TENURE]]&gt;2,3%,2%)*all___data[[#This Row],[Salary]],0)</f>
        <v>1743</v>
      </c>
      <c r="K136" s="72"/>
    </row>
    <row r="137" spans="1:11" ht="15.6" x14ac:dyDescent="0.3">
      <c r="A137" s="35" t="s">
        <v>139</v>
      </c>
      <c r="B137" s="36" t="s">
        <v>10</v>
      </c>
      <c r="C137" s="36">
        <v>27</v>
      </c>
      <c r="D137" s="36" t="s">
        <v>11</v>
      </c>
      <c r="E137" s="37">
        <v>44567</v>
      </c>
      <c r="F137" s="36" t="s">
        <v>24</v>
      </c>
      <c r="G137" s="38">
        <v>48980</v>
      </c>
      <c r="H137" s="36" t="s">
        <v>116</v>
      </c>
      <c r="I137" s="39">
        <f ca="1">(TODAY()-all___data[[#This Row],[Date Joined]])/365</f>
        <v>2.978082191780822</v>
      </c>
      <c r="J137" s="38">
        <f ca="1">ROUNDUP(IF(all___data[[#This Row],[TENURE]]&gt;2,3%,2%)*all___data[[#This Row],[Salary]],0)</f>
        <v>1470</v>
      </c>
      <c r="K137" s="72"/>
    </row>
    <row r="138" spans="1:11" ht="15.6" x14ac:dyDescent="0.3">
      <c r="A138" s="35" t="s">
        <v>140</v>
      </c>
      <c r="B138" s="36" t="s">
        <v>22</v>
      </c>
      <c r="C138" s="36">
        <v>30</v>
      </c>
      <c r="D138" s="36" t="s">
        <v>11</v>
      </c>
      <c r="E138" s="37">
        <v>44597</v>
      </c>
      <c r="F138" s="36" t="s">
        <v>24</v>
      </c>
      <c r="G138" s="38">
        <v>64000</v>
      </c>
      <c r="H138" s="36" t="s">
        <v>116</v>
      </c>
      <c r="I138" s="39">
        <f ca="1">(TODAY()-all___data[[#This Row],[Date Joined]])/365</f>
        <v>2.8958904109589043</v>
      </c>
      <c r="J138" s="38">
        <f ca="1">ROUNDUP(IF(all___data[[#This Row],[TENURE]]&gt;2,3%,2%)*all___data[[#This Row],[Salary]],0)</f>
        <v>1920</v>
      </c>
      <c r="K138" s="72"/>
    </row>
    <row r="139" spans="1:11" ht="15.6" x14ac:dyDescent="0.3">
      <c r="A139" s="35" t="s">
        <v>141</v>
      </c>
      <c r="B139" s="36" t="s">
        <v>15</v>
      </c>
      <c r="C139" s="36">
        <v>42</v>
      </c>
      <c r="D139" s="36" t="s">
        <v>45</v>
      </c>
      <c r="E139" s="37">
        <v>44779</v>
      </c>
      <c r="F139" s="36" t="s">
        <v>18</v>
      </c>
      <c r="G139" s="38">
        <v>75000</v>
      </c>
      <c r="H139" s="36" t="s">
        <v>116</v>
      </c>
      <c r="I139" s="39">
        <f ca="1">(TODAY()-all___data[[#This Row],[Date Joined]])/365</f>
        <v>2.3972602739726026</v>
      </c>
      <c r="J139" s="38">
        <f ca="1">ROUNDUP(IF(all___data[[#This Row],[TENURE]]&gt;2,3%,2%)*all___data[[#This Row],[Salary]],0)</f>
        <v>2250</v>
      </c>
      <c r="K139" s="72"/>
    </row>
    <row r="140" spans="1:11" ht="15.6" x14ac:dyDescent="0.3">
      <c r="A140" s="35" t="s">
        <v>142</v>
      </c>
      <c r="B140" s="36" t="s">
        <v>15</v>
      </c>
      <c r="C140" s="36">
        <v>40</v>
      </c>
      <c r="D140" s="36" t="s">
        <v>11</v>
      </c>
      <c r="E140" s="37">
        <v>44337</v>
      </c>
      <c r="F140" s="36" t="s">
        <v>12</v>
      </c>
      <c r="G140" s="38">
        <v>87620</v>
      </c>
      <c r="H140" s="36" t="s">
        <v>116</v>
      </c>
      <c r="I140" s="39">
        <f ca="1">(TODAY()-all___data[[#This Row],[Date Joined]])/365</f>
        <v>3.6082191780821917</v>
      </c>
      <c r="J140" s="38">
        <f ca="1">ROUNDUP(IF(all___data[[#This Row],[TENURE]]&gt;2,3%,2%)*all___data[[#This Row],[Salary]],0)</f>
        <v>2629</v>
      </c>
      <c r="K140" s="72"/>
    </row>
    <row r="141" spans="1:11" ht="15.6" x14ac:dyDescent="0.3">
      <c r="A141" s="35" t="s">
        <v>143</v>
      </c>
      <c r="B141" s="36" t="s">
        <v>15</v>
      </c>
      <c r="C141" s="36">
        <v>29</v>
      </c>
      <c r="D141" s="36" t="s">
        <v>11</v>
      </c>
      <c r="E141" s="37">
        <v>44023</v>
      </c>
      <c r="F141" s="36" t="s">
        <v>12</v>
      </c>
      <c r="G141" s="38">
        <v>34980</v>
      </c>
      <c r="H141" s="36" t="s">
        <v>116</v>
      </c>
      <c r="I141" s="39">
        <f ca="1">(TODAY()-all___data[[#This Row],[Date Joined]])/365</f>
        <v>4.4684931506849317</v>
      </c>
      <c r="J141" s="38">
        <f ca="1">ROUNDUP(IF(all___data[[#This Row],[TENURE]]&gt;2,3%,2%)*all___data[[#This Row],[Salary]],0)</f>
        <v>1050</v>
      </c>
      <c r="K141" s="72"/>
    </row>
    <row r="142" spans="1:11" ht="15.6" x14ac:dyDescent="0.3">
      <c r="A142" s="35" t="s">
        <v>144</v>
      </c>
      <c r="B142" s="36" t="s">
        <v>15</v>
      </c>
      <c r="C142" s="36">
        <v>28</v>
      </c>
      <c r="D142" s="36" t="s">
        <v>11</v>
      </c>
      <c r="E142" s="37">
        <v>44185</v>
      </c>
      <c r="F142" s="36" t="s">
        <v>24</v>
      </c>
      <c r="G142" s="38">
        <v>75970</v>
      </c>
      <c r="H142" s="36" t="s">
        <v>116</v>
      </c>
      <c r="I142" s="39">
        <f ca="1">(TODAY()-all___data[[#This Row],[Date Joined]])/365</f>
        <v>4.0246575342465754</v>
      </c>
      <c r="J142" s="38">
        <f ca="1">ROUNDUP(IF(all___data[[#This Row],[TENURE]]&gt;2,3%,2%)*all___data[[#This Row],[Salary]],0)</f>
        <v>2280</v>
      </c>
      <c r="K142" s="72"/>
    </row>
    <row r="143" spans="1:11" ht="15.6" x14ac:dyDescent="0.3">
      <c r="A143" s="35" t="s">
        <v>145</v>
      </c>
      <c r="B143" s="36" t="s">
        <v>15</v>
      </c>
      <c r="C143" s="36">
        <v>34</v>
      </c>
      <c r="D143" s="36" t="s">
        <v>11</v>
      </c>
      <c r="E143" s="37">
        <v>44612</v>
      </c>
      <c r="F143" s="36" t="s">
        <v>24</v>
      </c>
      <c r="G143" s="38">
        <v>60130</v>
      </c>
      <c r="H143" s="36" t="s">
        <v>116</v>
      </c>
      <c r="I143" s="39">
        <f ca="1">(TODAY()-all___data[[#This Row],[Date Joined]])/365</f>
        <v>2.8547945205479452</v>
      </c>
      <c r="J143" s="38">
        <f ca="1">ROUNDUP(IF(all___data[[#This Row],[TENURE]]&gt;2,3%,2%)*all___data[[#This Row],[Salary]],0)</f>
        <v>1804</v>
      </c>
      <c r="K143" s="72"/>
    </row>
    <row r="144" spans="1:11" ht="15.6" x14ac:dyDescent="0.3">
      <c r="A144" s="35" t="s">
        <v>146</v>
      </c>
      <c r="B144" s="36" t="s">
        <v>15</v>
      </c>
      <c r="C144" s="36">
        <v>33</v>
      </c>
      <c r="D144" s="36" t="s">
        <v>85</v>
      </c>
      <c r="E144" s="37">
        <v>44374</v>
      </c>
      <c r="F144" s="36" t="s">
        <v>12</v>
      </c>
      <c r="G144" s="38">
        <v>75480</v>
      </c>
      <c r="H144" s="36" t="s">
        <v>116</v>
      </c>
      <c r="I144" s="39">
        <f ca="1">(TODAY()-all___data[[#This Row],[Date Joined]])/365</f>
        <v>3.506849315068493</v>
      </c>
      <c r="J144" s="38">
        <f ca="1">ROUNDUP(IF(all___data[[#This Row],[TENURE]]&gt;2,3%,2%)*all___data[[#This Row],[Salary]],0)</f>
        <v>2265</v>
      </c>
      <c r="K144" s="72"/>
    </row>
    <row r="145" spans="1:11" ht="15.6" x14ac:dyDescent="0.3">
      <c r="A145" s="35" t="s">
        <v>147</v>
      </c>
      <c r="B145" s="36" t="s">
        <v>10</v>
      </c>
      <c r="C145" s="36">
        <v>33</v>
      </c>
      <c r="D145" s="36" t="s">
        <v>11</v>
      </c>
      <c r="E145" s="37">
        <v>44164</v>
      </c>
      <c r="F145" s="36" t="s">
        <v>18</v>
      </c>
      <c r="G145" s="38">
        <v>115920</v>
      </c>
      <c r="H145" s="36" t="s">
        <v>116</v>
      </c>
      <c r="I145" s="39">
        <f ca="1">(TODAY()-all___data[[#This Row],[Date Joined]])/365</f>
        <v>4.0821917808219181</v>
      </c>
      <c r="J145" s="38">
        <f ca="1">ROUNDUP(IF(all___data[[#This Row],[TENURE]]&gt;2,3%,2%)*all___data[[#This Row],[Salary]],0)</f>
        <v>3478</v>
      </c>
      <c r="K145" s="72"/>
    </row>
    <row r="146" spans="1:11" ht="15.6" x14ac:dyDescent="0.3">
      <c r="A146" s="35" t="s">
        <v>148</v>
      </c>
      <c r="B146" s="36" t="s">
        <v>15</v>
      </c>
      <c r="C146" s="36">
        <v>36</v>
      </c>
      <c r="D146" s="36" t="s">
        <v>11</v>
      </c>
      <c r="E146" s="37">
        <v>44494</v>
      </c>
      <c r="F146" s="36" t="s">
        <v>26</v>
      </c>
      <c r="G146" s="38">
        <v>78540</v>
      </c>
      <c r="H146" s="36" t="s">
        <v>116</v>
      </c>
      <c r="I146" s="39">
        <f ca="1">(TODAY()-all___data[[#This Row],[Date Joined]])/365</f>
        <v>3.1780821917808217</v>
      </c>
      <c r="J146" s="38">
        <f ca="1">ROUNDUP(IF(all___data[[#This Row],[TENURE]]&gt;2,3%,2%)*all___data[[#This Row],[Salary]],0)</f>
        <v>2357</v>
      </c>
      <c r="K146" s="72"/>
    </row>
    <row r="147" spans="1:11" ht="15.6" x14ac:dyDescent="0.3">
      <c r="A147" s="35" t="s">
        <v>149</v>
      </c>
      <c r="B147" s="36" t="s">
        <v>10</v>
      </c>
      <c r="C147" s="36">
        <v>25</v>
      </c>
      <c r="D147" s="36" t="s">
        <v>16</v>
      </c>
      <c r="E147" s="37">
        <v>44726</v>
      </c>
      <c r="F147" s="36" t="s">
        <v>18</v>
      </c>
      <c r="G147" s="38">
        <v>109190</v>
      </c>
      <c r="H147" s="36" t="s">
        <v>116</v>
      </c>
      <c r="I147" s="39">
        <f ca="1">(TODAY()-all___data[[#This Row],[Date Joined]])/365</f>
        <v>2.5424657534246577</v>
      </c>
      <c r="J147" s="38">
        <f ca="1">ROUNDUP(IF(all___data[[#This Row],[TENURE]]&gt;2,3%,2%)*all___data[[#This Row],[Salary]],0)</f>
        <v>3276</v>
      </c>
      <c r="K147" s="72"/>
    </row>
    <row r="148" spans="1:11" ht="15.6" x14ac:dyDescent="0.3">
      <c r="A148" s="35" t="s">
        <v>150</v>
      </c>
      <c r="B148" s="36" t="s">
        <v>15</v>
      </c>
      <c r="C148" s="36">
        <v>34</v>
      </c>
      <c r="D148" s="36" t="s">
        <v>23</v>
      </c>
      <c r="E148" s="37">
        <v>44721</v>
      </c>
      <c r="F148" s="36" t="s">
        <v>26</v>
      </c>
      <c r="G148" s="38">
        <v>49630</v>
      </c>
      <c r="H148" s="36" t="s">
        <v>116</v>
      </c>
      <c r="I148" s="39">
        <f ca="1">(TODAY()-all___data[[#This Row],[Date Joined]])/365</f>
        <v>2.5561643835616437</v>
      </c>
      <c r="J148" s="38">
        <f ca="1">ROUNDUP(IF(all___data[[#This Row],[TENURE]]&gt;2,3%,2%)*all___data[[#This Row],[Salary]],0)</f>
        <v>1489</v>
      </c>
      <c r="K148" s="72"/>
    </row>
    <row r="149" spans="1:11" ht="15.6" x14ac:dyDescent="0.3">
      <c r="A149" s="35" t="s">
        <v>151</v>
      </c>
      <c r="B149" s="36" t="s">
        <v>15</v>
      </c>
      <c r="C149" s="36">
        <v>28</v>
      </c>
      <c r="D149" s="36" t="s">
        <v>11</v>
      </c>
      <c r="E149" s="37">
        <v>44630</v>
      </c>
      <c r="F149" s="36" t="s">
        <v>18</v>
      </c>
      <c r="G149" s="38">
        <v>99970</v>
      </c>
      <c r="H149" s="36" t="s">
        <v>116</v>
      </c>
      <c r="I149" s="39">
        <f ca="1">(TODAY()-all___data[[#This Row],[Date Joined]])/365</f>
        <v>2.8054794520547945</v>
      </c>
      <c r="J149" s="38">
        <f ca="1">ROUNDUP(IF(all___data[[#This Row],[TENURE]]&gt;2,3%,2%)*all___data[[#This Row],[Salary]],0)</f>
        <v>3000</v>
      </c>
      <c r="K149" s="72"/>
    </row>
    <row r="150" spans="1:11" ht="15.6" x14ac:dyDescent="0.3">
      <c r="A150" s="35" t="s">
        <v>152</v>
      </c>
      <c r="B150" s="36" t="s">
        <v>15</v>
      </c>
      <c r="C150" s="36">
        <v>33</v>
      </c>
      <c r="D150" s="36" t="s">
        <v>11</v>
      </c>
      <c r="E150" s="37">
        <v>44190</v>
      </c>
      <c r="F150" s="36" t="s">
        <v>12</v>
      </c>
      <c r="G150" s="38">
        <v>96140</v>
      </c>
      <c r="H150" s="36" t="s">
        <v>116</v>
      </c>
      <c r="I150" s="39">
        <f ca="1">(TODAY()-all___data[[#This Row],[Date Joined]])/365</f>
        <v>4.0109589041095894</v>
      </c>
      <c r="J150" s="38">
        <f ca="1">ROUNDUP(IF(all___data[[#This Row],[TENURE]]&gt;2,3%,2%)*all___data[[#This Row],[Salary]],0)</f>
        <v>2885</v>
      </c>
      <c r="K150" s="72"/>
    </row>
    <row r="151" spans="1:11" ht="15.6" x14ac:dyDescent="0.3">
      <c r="A151" s="35" t="s">
        <v>153</v>
      </c>
      <c r="B151" s="36" t="s">
        <v>10</v>
      </c>
      <c r="C151" s="36">
        <v>31</v>
      </c>
      <c r="D151" s="36" t="s">
        <v>11</v>
      </c>
      <c r="E151" s="37">
        <v>44724</v>
      </c>
      <c r="F151" s="36" t="s">
        <v>18</v>
      </c>
      <c r="G151" s="38">
        <v>103550</v>
      </c>
      <c r="H151" s="36" t="s">
        <v>116</v>
      </c>
      <c r="I151" s="39">
        <f ca="1">(TODAY()-all___data[[#This Row],[Date Joined]])/365</f>
        <v>2.547945205479452</v>
      </c>
      <c r="J151" s="38">
        <f ca="1">ROUNDUP(IF(all___data[[#This Row],[TENURE]]&gt;2,3%,2%)*all___data[[#This Row],[Salary]],0)</f>
        <v>3107</v>
      </c>
      <c r="K151" s="72"/>
    </row>
    <row r="152" spans="1:11" ht="15.6" x14ac:dyDescent="0.3">
      <c r="A152" s="35" t="s">
        <v>154</v>
      </c>
      <c r="B152" s="36" t="s">
        <v>10</v>
      </c>
      <c r="C152" s="36">
        <v>31</v>
      </c>
      <c r="D152" s="36" t="s">
        <v>11</v>
      </c>
      <c r="E152" s="37">
        <v>44511</v>
      </c>
      <c r="F152" s="36" t="s">
        <v>12</v>
      </c>
      <c r="G152" s="38">
        <v>48950</v>
      </c>
      <c r="H152" s="36" t="s">
        <v>116</v>
      </c>
      <c r="I152" s="39">
        <f ca="1">(TODAY()-all___data[[#This Row],[Date Joined]])/365</f>
        <v>3.1315068493150684</v>
      </c>
      <c r="J152" s="38">
        <f ca="1">ROUNDUP(IF(all___data[[#This Row],[TENURE]]&gt;2,3%,2%)*all___data[[#This Row],[Salary]],0)</f>
        <v>1469</v>
      </c>
      <c r="K152" s="72"/>
    </row>
    <row r="153" spans="1:11" ht="15.6" x14ac:dyDescent="0.3">
      <c r="A153" s="35" t="s">
        <v>155</v>
      </c>
      <c r="B153" s="36" t="s">
        <v>10</v>
      </c>
      <c r="C153" s="36">
        <v>24</v>
      </c>
      <c r="D153" s="36" t="s">
        <v>23</v>
      </c>
      <c r="E153" s="37">
        <v>44436</v>
      </c>
      <c r="F153" s="36" t="s">
        <v>24</v>
      </c>
      <c r="G153" s="38">
        <v>52610</v>
      </c>
      <c r="H153" s="36" t="s">
        <v>116</v>
      </c>
      <c r="I153" s="39">
        <f ca="1">(TODAY()-all___data[[#This Row],[Date Joined]])/365</f>
        <v>3.3369863013698629</v>
      </c>
      <c r="J153" s="38">
        <f ca="1">ROUNDUP(IF(all___data[[#This Row],[TENURE]]&gt;2,3%,2%)*all___data[[#This Row],[Salary]],0)</f>
        <v>1579</v>
      </c>
      <c r="K153" s="72"/>
    </row>
    <row r="154" spans="1:11" ht="15.6" x14ac:dyDescent="0.3">
      <c r="A154" s="35" t="s">
        <v>156</v>
      </c>
      <c r="B154" s="36" t="s">
        <v>15</v>
      </c>
      <c r="C154" s="36">
        <v>36</v>
      </c>
      <c r="D154" s="36" t="s">
        <v>11</v>
      </c>
      <c r="E154" s="37">
        <v>44529</v>
      </c>
      <c r="F154" s="36" t="s">
        <v>18</v>
      </c>
      <c r="G154" s="38">
        <v>78390</v>
      </c>
      <c r="H154" s="36" t="s">
        <v>116</v>
      </c>
      <c r="I154" s="39">
        <f ca="1">(TODAY()-all___data[[#This Row],[Date Joined]])/365</f>
        <v>3.0821917808219177</v>
      </c>
      <c r="J154" s="38">
        <f ca="1">ROUNDUP(IF(all___data[[#This Row],[TENURE]]&gt;2,3%,2%)*all___data[[#This Row],[Salary]],0)</f>
        <v>2352</v>
      </c>
      <c r="K154" s="72"/>
    </row>
    <row r="155" spans="1:11" ht="15.6" x14ac:dyDescent="0.3">
      <c r="A155" s="35" t="s">
        <v>157</v>
      </c>
      <c r="B155" s="36" t="s">
        <v>15</v>
      </c>
      <c r="C155" s="36">
        <v>33</v>
      </c>
      <c r="D155" s="36" t="s">
        <v>11</v>
      </c>
      <c r="E155" s="37">
        <v>44809</v>
      </c>
      <c r="F155" s="36" t="s">
        <v>24</v>
      </c>
      <c r="G155" s="38">
        <v>86570</v>
      </c>
      <c r="H155" s="36" t="s">
        <v>116</v>
      </c>
      <c r="I155" s="39">
        <f ca="1">(TODAY()-all___data[[#This Row],[Date Joined]])/365</f>
        <v>2.3150684931506849</v>
      </c>
      <c r="J155" s="38">
        <f ca="1">ROUNDUP(IF(all___data[[#This Row],[TENURE]]&gt;2,3%,2%)*all___data[[#This Row],[Salary]],0)</f>
        <v>2598</v>
      </c>
      <c r="K155" s="72"/>
    </row>
    <row r="156" spans="1:11" ht="15.6" x14ac:dyDescent="0.3">
      <c r="A156" s="35" t="s">
        <v>158</v>
      </c>
      <c r="B156" s="36" t="s">
        <v>15</v>
      </c>
      <c r="C156" s="36">
        <v>27</v>
      </c>
      <c r="D156" s="36" t="s">
        <v>11</v>
      </c>
      <c r="E156" s="37">
        <v>44686</v>
      </c>
      <c r="F156" s="36" t="s">
        <v>12</v>
      </c>
      <c r="G156" s="38">
        <v>83750</v>
      </c>
      <c r="H156" s="36" t="s">
        <v>116</v>
      </c>
      <c r="I156" s="39">
        <f ca="1">(TODAY()-all___data[[#This Row],[Date Joined]])/365</f>
        <v>2.6520547945205482</v>
      </c>
      <c r="J156" s="38">
        <f ca="1">ROUNDUP(IF(all___data[[#This Row],[TENURE]]&gt;2,3%,2%)*all___data[[#This Row],[Salary]],0)</f>
        <v>2513</v>
      </c>
      <c r="K156" s="72"/>
    </row>
    <row r="157" spans="1:11" ht="15.6" x14ac:dyDescent="0.3">
      <c r="A157" s="35" t="s">
        <v>159</v>
      </c>
      <c r="B157" s="36" t="s">
        <v>15</v>
      </c>
      <c r="C157" s="36">
        <v>34</v>
      </c>
      <c r="D157" s="36" t="s">
        <v>11</v>
      </c>
      <c r="E157" s="37">
        <v>44445</v>
      </c>
      <c r="F157" s="36" t="s">
        <v>24</v>
      </c>
      <c r="G157" s="38">
        <v>92450</v>
      </c>
      <c r="H157" s="36" t="s">
        <v>116</v>
      </c>
      <c r="I157" s="39">
        <f ca="1">(TODAY()-all___data[[#This Row],[Date Joined]])/365</f>
        <v>3.3123287671232875</v>
      </c>
      <c r="J157" s="38">
        <f ca="1">ROUNDUP(IF(all___data[[#This Row],[TENURE]]&gt;2,3%,2%)*all___data[[#This Row],[Salary]],0)</f>
        <v>2774</v>
      </c>
      <c r="K157" s="72"/>
    </row>
    <row r="158" spans="1:11" ht="15.6" x14ac:dyDescent="0.3">
      <c r="A158" s="35" t="s">
        <v>160</v>
      </c>
      <c r="B158" s="36" t="s">
        <v>10</v>
      </c>
      <c r="C158" s="36">
        <v>20</v>
      </c>
      <c r="D158" s="36" t="s">
        <v>11</v>
      </c>
      <c r="E158" s="37">
        <v>44183</v>
      </c>
      <c r="F158" s="36" t="s">
        <v>12</v>
      </c>
      <c r="G158" s="38">
        <v>112650</v>
      </c>
      <c r="H158" s="36" t="s">
        <v>116</v>
      </c>
      <c r="I158" s="39">
        <f ca="1">(TODAY()-all___data[[#This Row],[Date Joined]])/365</f>
        <v>4.0301369863013701</v>
      </c>
      <c r="J158" s="38">
        <f ca="1">ROUNDUP(IF(all___data[[#This Row],[TENURE]]&gt;2,3%,2%)*all___data[[#This Row],[Salary]],0)</f>
        <v>3380</v>
      </c>
      <c r="K158" s="72"/>
    </row>
    <row r="159" spans="1:11" ht="15.6" x14ac:dyDescent="0.3">
      <c r="A159" s="35" t="s">
        <v>161</v>
      </c>
      <c r="B159" s="36" t="s">
        <v>10</v>
      </c>
      <c r="C159" s="36">
        <v>20</v>
      </c>
      <c r="D159" s="36" t="s">
        <v>11</v>
      </c>
      <c r="E159" s="37">
        <v>44744</v>
      </c>
      <c r="F159" s="36" t="s">
        <v>18</v>
      </c>
      <c r="G159" s="38">
        <v>79570</v>
      </c>
      <c r="H159" s="36" t="s">
        <v>116</v>
      </c>
      <c r="I159" s="39">
        <f ca="1">(TODAY()-all___data[[#This Row],[Date Joined]])/365</f>
        <v>2.493150684931507</v>
      </c>
      <c r="J159" s="38">
        <f ca="1">ROUNDUP(IF(all___data[[#This Row],[TENURE]]&gt;2,3%,2%)*all___data[[#This Row],[Salary]],0)</f>
        <v>2388</v>
      </c>
      <c r="K159" s="72"/>
    </row>
    <row r="160" spans="1:11" ht="15.6" x14ac:dyDescent="0.3">
      <c r="A160" s="35" t="s">
        <v>162</v>
      </c>
      <c r="B160" s="36" t="s">
        <v>15</v>
      </c>
      <c r="C160" s="36">
        <v>20</v>
      </c>
      <c r="D160" s="36" t="s">
        <v>23</v>
      </c>
      <c r="E160" s="37">
        <v>44537</v>
      </c>
      <c r="F160" s="36" t="s">
        <v>26</v>
      </c>
      <c r="G160" s="38">
        <v>68900</v>
      </c>
      <c r="H160" s="36" t="s">
        <v>116</v>
      </c>
      <c r="I160" s="39">
        <f ca="1">(TODAY()-all___data[[#This Row],[Date Joined]])/365</f>
        <v>3.0602739726027397</v>
      </c>
      <c r="J160" s="38">
        <f ca="1">ROUNDUP(IF(all___data[[#This Row],[TENURE]]&gt;2,3%,2%)*all___data[[#This Row],[Salary]],0)</f>
        <v>2067</v>
      </c>
      <c r="K160" s="72"/>
    </row>
    <row r="161" spans="1:11" ht="15.6" x14ac:dyDescent="0.3">
      <c r="A161" s="35" t="s">
        <v>163</v>
      </c>
      <c r="B161" s="36" t="s">
        <v>15</v>
      </c>
      <c r="C161" s="36">
        <v>25</v>
      </c>
      <c r="D161" s="36" t="s">
        <v>16</v>
      </c>
      <c r="E161" s="37">
        <v>44694</v>
      </c>
      <c r="F161" s="36" t="s">
        <v>12</v>
      </c>
      <c r="G161" s="38">
        <v>80700</v>
      </c>
      <c r="H161" s="36" t="s">
        <v>116</v>
      </c>
      <c r="I161" s="39">
        <f ca="1">(TODAY()-all___data[[#This Row],[Date Joined]])/365</f>
        <v>2.6301369863013697</v>
      </c>
      <c r="J161" s="38">
        <f ca="1">ROUNDUP(IF(all___data[[#This Row],[TENURE]]&gt;2,3%,2%)*all___data[[#This Row],[Salary]],0)</f>
        <v>2421</v>
      </c>
      <c r="K161" s="72"/>
    </row>
    <row r="162" spans="1:11" ht="15.6" x14ac:dyDescent="0.3">
      <c r="A162" s="35" t="s">
        <v>164</v>
      </c>
      <c r="B162" s="36" t="s">
        <v>10</v>
      </c>
      <c r="C162" s="36">
        <v>19</v>
      </c>
      <c r="D162" s="36" t="s">
        <v>11</v>
      </c>
      <c r="E162" s="37">
        <v>44277</v>
      </c>
      <c r="F162" s="36" t="s">
        <v>18</v>
      </c>
      <c r="G162" s="38">
        <v>58960</v>
      </c>
      <c r="H162" s="36" t="s">
        <v>116</v>
      </c>
      <c r="I162" s="39">
        <f ca="1">(TODAY()-all___data[[#This Row],[Date Joined]])/365</f>
        <v>3.7726027397260276</v>
      </c>
      <c r="J162" s="38">
        <f ca="1">ROUNDUP(IF(all___data[[#This Row],[TENURE]]&gt;2,3%,2%)*all___data[[#This Row],[Salary]],0)</f>
        <v>1769</v>
      </c>
      <c r="K162" s="72"/>
    </row>
    <row r="163" spans="1:11" ht="15.6" x14ac:dyDescent="0.3">
      <c r="A163" s="35" t="s">
        <v>165</v>
      </c>
      <c r="B163" s="36" t="s">
        <v>10</v>
      </c>
      <c r="C163" s="36">
        <v>36</v>
      </c>
      <c r="D163" s="36" t="s">
        <v>11</v>
      </c>
      <c r="E163" s="37">
        <v>44019</v>
      </c>
      <c r="F163" s="36" t="s">
        <v>12</v>
      </c>
      <c r="G163" s="38">
        <v>118840</v>
      </c>
      <c r="H163" s="36" t="s">
        <v>116</v>
      </c>
      <c r="I163" s="39">
        <f ca="1">(TODAY()-all___data[[#This Row],[Date Joined]])/365</f>
        <v>4.4794520547945202</v>
      </c>
      <c r="J163" s="38">
        <f ca="1">ROUNDUP(IF(all___data[[#This Row],[TENURE]]&gt;2,3%,2%)*all___data[[#This Row],[Salary]],0)</f>
        <v>3566</v>
      </c>
      <c r="K163" s="72"/>
    </row>
    <row r="164" spans="1:11" ht="15.6" x14ac:dyDescent="0.3">
      <c r="A164" s="35" t="s">
        <v>166</v>
      </c>
      <c r="B164" s="36" t="s">
        <v>10</v>
      </c>
      <c r="C164" s="36">
        <v>28</v>
      </c>
      <c r="D164" s="36" t="s">
        <v>16</v>
      </c>
      <c r="E164" s="37">
        <v>44041</v>
      </c>
      <c r="F164" s="36" t="s">
        <v>24</v>
      </c>
      <c r="G164" s="38">
        <v>48170</v>
      </c>
      <c r="H164" s="36" t="s">
        <v>116</v>
      </c>
      <c r="I164" s="39">
        <f ca="1">(TODAY()-all___data[[#This Row],[Date Joined]])/365</f>
        <v>4.419178082191781</v>
      </c>
      <c r="J164" s="38">
        <f ca="1">ROUNDUP(IF(all___data[[#This Row],[TENURE]]&gt;2,3%,2%)*all___data[[#This Row],[Salary]],0)</f>
        <v>1446</v>
      </c>
      <c r="K164" s="72"/>
    </row>
    <row r="165" spans="1:11" ht="15.6" x14ac:dyDescent="0.3">
      <c r="A165" s="35" t="s">
        <v>167</v>
      </c>
      <c r="B165" s="36" t="s">
        <v>15</v>
      </c>
      <c r="C165" s="36">
        <v>32</v>
      </c>
      <c r="D165" s="36" t="s">
        <v>11</v>
      </c>
      <c r="E165" s="37">
        <v>44400</v>
      </c>
      <c r="F165" s="36" t="s">
        <v>20</v>
      </c>
      <c r="G165" s="38">
        <v>45510</v>
      </c>
      <c r="H165" s="36" t="s">
        <v>116</v>
      </c>
      <c r="I165" s="39">
        <f ca="1">(TODAY()-all___data[[#This Row],[Date Joined]])/365</f>
        <v>3.4356164383561643</v>
      </c>
      <c r="J165" s="38">
        <f ca="1">ROUNDUP(IF(all___data[[#This Row],[TENURE]]&gt;2,3%,2%)*all___data[[#This Row],[Salary]],0)</f>
        <v>1366</v>
      </c>
      <c r="K165" s="72"/>
    </row>
    <row r="166" spans="1:11" ht="15.6" x14ac:dyDescent="0.3">
      <c r="A166" s="35" t="s">
        <v>168</v>
      </c>
      <c r="B166" s="36" t="s">
        <v>15</v>
      </c>
      <c r="C166" s="36">
        <v>36</v>
      </c>
      <c r="D166" s="36" t="s">
        <v>11</v>
      </c>
      <c r="E166" s="37">
        <v>44085</v>
      </c>
      <c r="F166" s="36" t="s">
        <v>18</v>
      </c>
      <c r="G166" s="38">
        <v>114890</v>
      </c>
      <c r="H166" s="36" t="s">
        <v>116</v>
      </c>
      <c r="I166" s="39">
        <f ca="1">(TODAY()-all___data[[#This Row],[Date Joined]])/365</f>
        <v>4.2986301369863016</v>
      </c>
      <c r="J166" s="38">
        <f ca="1">ROUNDUP(IF(all___data[[#This Row],[TENURE]]&gt;2,3%,2%)*all___data[[#This Row],[Salary]],0)</f>
        <v>3447</v>
      </c>
      <c r="K166" s="72"/>
    </row>
    <row r="167" spans="1:11" ht="15.6" x14ac:dyDescent="0.3">
      <c r="A167" s="35" t="s">
        <v>169</v>
      </c>
      <c r="B167" s="36" t="s">
        <v>10</v>
      </c>
      <c r="C167" s="36">
        <v>30</v>
      </c>
      <c r="D167" s="36" t="s">
        <v>11</v>
      </c>
      <c r="E167" s="37">
        <v>44850</v>
      </c>
      <c r="F167" s="36" t="s">
        <v>12</v>
      </c>
      <c r="G167" s="38">
        <v>69710</v>
      </c>
      <c r="H167" s="36" t="s">
        <v>116</v>
      </c>
      <c r="I167" s="39">
        <f ca="1">(TODAY()-all___data[[#This Row],[Date Joined]])/365</f>
        <v>2.2027397260273971</v>
      </c>
      <c r="J167" s="38">
        <f ca="1">ROUNDUP(IF(all___data[[#This Row],[TENURE]]&gt;2,3%,2%)*all___data[[#This Row],[Salary]],0)</f>
        <v>2092</v>
      </c>
      <c r="K167" s="72"/>
    </row>
    <row r="168" spans="1:11" ht="15.6" x14ac:dyDescent="0.3">
      <c r="A168" s="35" t="s">
        <v>170</v>
      </c>
      <c r="B168" s="36" t="s">
        <v>10</v>
      </c>
      <c r="C168" s="36">
        <v>36</v>
      </c>
      <c r="D168" s="36" t="s">
        <v>11</v>
      </c>
      <c r="E168" s="37">
        <v>44333</v>
      </c>
      <c r="F168" s="36" t="s">
        <v>24</v>
      </c>
      <c r="G168" s="38">
        <v>71380</v>
      </c>
      <c r="H168" s="36" t="s">
        <v>116</v>
      </c>
      <c r="I168" s="39">
        <f ca="1">(TODAY()-all___data[[#This Row],[Date Joined]])/365</f>
        <v>3.6191780821917807</v>
      </c>
      <c r="J168" s="38">
        <f ca="1">ROUNDUP(IF(all___data[[#This Row],[TENURE]]&gt;2,3%,2%)*all___data[[#This Row],[Salary]],0)</f>
        <v>2142</v>
      </c>
      <c r="K168" s="72"/>
    </row>
    <row r="169" spans="1:11" ht="15.6" x14ac:dyDescent="0.3">
      <c r="A169" s="35" t="s">
        <v>171</v>
      </c>
      <c r="B169" s="36" t="s">
        <v>15</v>
      </c>
      <c r="C169" s="36">
        <v>38</v>
      </c>
      <c r="D169" s="36" t="s">
        <v>45</v>
      </c>
      <c r="E169" s="37">
        <v>44377</v>
      </c>
      <c r="F169" s="36" t="s">
        <v>26</v>
      </c>
      <c r="G169" s="38">
        <v>109160</v>
      </c>
      <c r="H169" s="36" t="s">
        <v>116</v>
      </c>
      <c r="I169" s="39">
        <f ca="1">(TODAY()-all___data[[#This Row],[Date Joined]])/365</f>
        <v>3.4986301369863013</v>
      </c>
      <c r="J169" s="38">
        <f ca="1">ROUNDUP(IF(all___data[[#This Row],[TENURE]]&gt;2,3%,2%)*all___data[[#This Row],[Salary]],0)</f>
        <v>3275</v>
      </c>
      <c r="K169" s="72"/>
    </row>
    <row r="170" spans="1:11" ht="15.6" x14ac:dyDescent="0.3">
      <c r="A170" s="35" t="s">
        <v>172</v>
      </c>
      <c r="B170" s="36" t="s">
        <v>10</v>
      </c>
      <c r="C170" s="36">
        <v>27</v>
      </c>
      <c r="D170" s="36" t="s">
        <v>85</v>
      </c>
      <c r="E170" s="37">
        <v>44609</v>
      </c>
      <c r="F170" s="36" t="s">
        <v>18</v>
      </c>
      <c r="G170" s="38">
        <v>113280</v>
      </c>
      <c r="H170" s="36" t="s">
        <v>116</v>
      </c>
      <c r="I170" s="39">
        <f ca="1">(TODAY()-all___data[[#This Row],[Date Joined]])/365</f>
        <v>2.8630136986301369</v>
      </c>
      <c r="J170" s="38">
        <f ca="1">ROUNDUP(IF(all___data[[#This Row],[TENURE]]&gt;2,3%,2%)*all___data[[#This Row],[Salary]],0)</f>
        <v>3399</v>
      </c>
      <c r="K170" s="72"/>
    </row>
    <row r="171" spans="1:11" ht="15.6" x14ac:dyDescent="0.3">
      <c r="A171" s="35" t="s">
        <v>173</v>
      </c>
      <c r="B171" s="36" t="s">
        <v>10</v>
      </c>
      <c r="C171" s="36">
        <v>30</v>
      </c>
      <c r="D171" s="36" t="s">
        <v>11</v>
      </c>
      <c r="E171" s="37">
        <v>44273</v>
      </c>
      <c r="F171" s="36" t="s">
        <v>12</v>
      </c>
      <c r="G171" s="38">
        <v>69120</v>
      </c>
      <c r="H171" s="36" t="s">
        <v>116</v>
      </c>
      <c r="I171" s="39">
        <f ca="1">(TODAY()-all___data[[#This Row],[Date Joined]])/365</f>
        <v>3.7835616438356166</v>
      </c>
      <c r="J171" s="38">
        <f ca="1">ROUNDUP(IF(all___data[[#This Row],[TENURE]]&gt;2,3%,2%)*all___data[[#This Row],[Salary]],0)</f>
        <v>2074</v>
      </c>
      <c r="K171" s="72"/>
    </row>
    <row r="172" spans="1:11" ht="15.6" x14ac:dyDescent="0.3">
      <c r="A172" s="35" t="s">
        <v>174</v>
      </c>
      <c r="B172" s="36" t="s">
        <v>15</v>
      </c>
      <c r="C172" s="36">
        <v>37</v>
      </c>
      <c r="D172" s="36" t="s">
        <v>11</v>
      </c>
      <c r="E172" s="37">
        <v>44451</v>
      </c>
      <c r="F172" s="36" t="s">
        <v>20</v>
      </c>
      <c r="G172" s="38">
        <v>118100</v>
      </c>
      <c r="H172" s="36" t="s">
        <v>116</v>
      </c>
      <c r="I172" s="39">
        <f ca="1">(TODAY()-all___data[[#This Row],[Date Joined]])/365</f>
        <v>3.2958904109589042</v>
      </c>
      <c r="J172" s="38">
        <f ca="1">ROUNDUP(IF(all___data[[#This Row],[TENURE]]&gt;2,3%,2%)*all___data[[#This Row],[Salary]],0)</f>
        <v>3543</v>
      </c>
      <c r="K172" s="72"/>
    </row>
    <row r="173" spans="1:11" ht="15.6" x14ac:dyDescent="0.3">
      <c r="A173" s="35" t="s">
        <v>175</v>
      </c>
      <c r="B173" s="36" t="s">
        <v>15</v>
      </c>
      <c r="C173" s="36">
        <v>22</v>
      </c>
      <c r="D173" s="36" t="s">
        <v>16</v>
      </c>
      <c r="E173" s="37">
        <v>44450</v>
      </c>
      <c r="F173" s="36" t="s">
        <v>18</v>
      </c>
      <c r="G173" s="38">
        <v>76900</v>
      </c>
      <c r="H173" s="36" t="s">
        <v>116</v>
      </c>
      <c r="I173" s="39">
        <f ca="1">(TODAY()-all___data[[#This Row],[Date Joined]])/365</f>
        <v>3.2986301369863016</v>
      </c>
      <c r="J173" s="38">
        <f ca="1">ROUNDUP(IF(all___data[[#This Row],[TENURE]]&gt;2,3%,2%)*all___data[[#This Row],[Salary]],0)</f>
        <v>2307</v>
      </c>
      <c r="K173" s="72"/>
    </row>
    <row r="174" spans="1:11" ht="15.6" x14ac:dyDescent="0.3">
      <c r="A174" s="35" t="s">
        <v>176</v>
      </c>
      <c r="B174" s="36" t="s">
        <v>15</v>
      </c>
      <c r="C174" s="36">
        <v>43</v>
      </c>
      <c r="D174" s="36" t="s">
        <v>11</v>
      </c>
      <c r="E174" s="37">
        <v>45045</v>
      </c>
      <c r="F174" s="36" t="s">
        <v>12</v>
      </c>
      <c r="G174" s="38">
        <v>114870</v>
      </c>
      <c r="H174" s="36" t="s">
        <v>116</v>
      </c>
      <c r="I174" s="39">
        <f ca="1">(TODAY()-all___data[[#This Row],[Date Joined]])/365</f>
        <v>1.6684931506849314</v>
      </c>
      <c r="J174" s="38">
        <f ca="1">ROUNDUP(IF(all___data[[#This Row],[TENURE]]&gt;2,3%,2%)*all___data[[#This Row],[Salary]],0)</f>
        <v>2298</v>
      </c>
      <c r="K174" s="72"/>
    </row>
    <row r="175" spans="1:11" ht="15.6" x14ac:dyDescent="0.3">
      <c r="A175" s="35" t="s">
        <v>177</v>
      </c>
      <c r="B175" s="36" t="s">
        <v>22</v>
      </c>
      <c r="C175" s="36">
        <v>32</v>
      </c>
      <c r="D175" s="36" t="s">
        <v>11</v>
      </c>
      <c r="E175" s="37">
        <v>44774</v>
      </c>
      <c r="F175" s="36" t="s">
        <v>12</v>
      </c>
      <c r="G175" s="38">
        <v>91310</v>
      </c>
      <c r="H175" s="36" t="s">
        <v>116</v>
      </c>
      <c r="I175" s="39">
        <f ca="1">(TODAY()-all___data[[#This Row],[Date Joined]])/365</f>
        <v>2.4109589041095889</v>
      </c>
      <c r="J175" s="38">
        <f ca="1">ROUNDUP(IF(all___data[[#This Row],[TENURE]]&gt;2,3%,2%)*all___data[[#This Row],[Salary]],0)</f>
        <v>2740</v>
      </c>
      <c r="K175" s="72"/>
    </row>
    <row r="176" spans="1:11" ht="15.6" x14ac:dyDescent="0.3">
      <c r="A176" s="35" t="s">
        <v>178</v>
      </c>
      <c r="B176" s="36" t="s">
        <v>15</v>
      </c>
      <c r="C176" s="36">
        <v>28</v>
      </c>
      <c r="D176" s="36" t="s">
        <v>11</v>
      </c>
      <c r="E176" s="37">
        <v>44486</v>
      </c>
      <c r="F176" s="36" t="s">
        <v>18</v>
      </c>
      <c r="G176" s="38">
        <v>104770</v>
      </c>
      <c r="H176" s="36" t="s">
        <v>116</v>
      </c>
      <c r="I176" s="39">
        <f ca="1">(TODAY()-all___data[[#This Row],[Date Joined]])/365</f>
        <v>3.2</v>
      </c>
      <c r="J176" s="38">
        <f ca="1">ROUNDUP(IF(all___data[[#This Row],[TENURE]]&gt;2,3%,2%)*all___data[[#This Row],[Salary]],0)</f>
        <v>3144</v>
      </c>
      <c r="K176" s="72"/>
    </row>
    <row r="177" spans="1:11" ht="15.6" x14ac:dyDescent="0.3">
      <c r="A177" s="35" t="s">
        <v>179</v>
      </c>
      <c r="B177" s="36" t="s">
        <v>10</v>
      </c>
      <c r="C177" s="36">
        <v>27</v>
      </c>
      <c r="D177" s="36" t="s">
        <v>11</v>
      </c>
      <c r="E177" s="37">
        <v>44134</v>
      </c>
      <c r="F177" s="36" t="s">
        <v>26</v>
      </c>
      <c r="G177" s="38">
        <v>54970</v>
      </c>
      <c r="H177" s="36" t="s">
        <v>116</v>
      </c>
      <c r="I177" s="39">
        <f ca="1">(TODAY()-all___data[[#This Row],[Date Joined]])/365</f>
        <v>4.1643835616438354</v>
      </c>
      <c r="J177" s="38">
        <f ca="1">ROUNDUP(IF(all___data[[#This Row],[TENURE]]&gt;2,3%,2%)*all___data[[#This Row],[Salary]],0)</f>
        <v>1650</v>
      </c>
      <c r="K177" s="72"/>
    </row>
    <row r="178" spans="1:11" ht="15.6" x14ac:dyDescent="0.3">
      <c r="A178" s="35" t="s">
        <v>180</v>
      </c>
      <c r="B178" s="36" t="s">
        <v>22</v>
      </c>
      <c r="C178" s="36">
        <v>26</v>
      </c>
      <c r="D178" s="36" t="s">
        <v>16</v>
      </c>
      <c r="E178" s="37">
        <v>44271</v>
      </c>
      <c r="F178" s="36" t="s">
        <v>12</v>
      </c>
      <c r="G178" s="38">
        <v>90700</v>
      </c>
      <c r="H178" s="36" t="s">
        <v>116</v>
      </c>
      <c r="I178" s="39">
        <f ca="1">(TODAY()-all___data[[#This Row],[Date Joined]])/365</f>
        <v>3.7890410958904108</v>
      </c>
      <c r="J178" s="38">
        <f ca="1">ROUNDUP(IF(all___data[[#This Row],[TENURE]]&gt;2,3%,2%)*all___data[[#This Row],[Salary]],0)</f>
        <v>2721</v>
      </c>
      <c r="K178" s="72"/>
    </row>
    <row r="179" spans="1:11" ht="15.6" x14ac:dyDescent="0.3">
      <c r="A179" s="35" t="s">
        <v>181</v>
      </c>
      <c r="B179" s="36" t="s">
        <v>15</v>
      </c>
      <c r="C179" s="36">
        <v>38</v>
      </c>
      <c r="D179" s="36" t="s">
        <v>16</v>
      </c>
      <c r="E179" s="37">
        <v>44329</v>
      </c>
      <c r="F179" s="36" t="s">
        <v>26</v>
      </c>
      <c r="G179" s="38">
        <v>56870</v>
      </c>
      <c r="H179" s="36" t="s">
        <v>116</v>
      </c>
      <c r="I179" s="39">
        <f ca="1">(TODAY()-all___data[[#This Row],[Date Joined]])/365</f>
        <v>3.6301369863013697</v>
      </c>
      <c r="J179" s="38">
        <f ca="1">ROUNDUP(IF(all___data[[#This Row],[TENURE]]&gt;2,3%,2%)*all___data[[#This Row],[Salary]],0)</f>
        <v>1707</v>
      </c>
      <c r="K179" s="72"/>
    </row>
    <row r="180" spans="1:11" ht="15.6" x14ac:dyDescent="0.3">
      <c r="A180" s="35" t="s">
        <v>182</v>
      </c>
      <c r="B180" s="36" t="s">
        <v>15</v>
      </c>
      <c r="C180" s="36">
        <v>25</v>
      </c>
      <c r="D180" s="36" t="s">
        <v>11</v>
      </c>
      <c r="E180" s="37">
        <v>44205</v>
      </c>
      <c r="F180" s="36" t="s">
        <v>26</v>
      </c>
      <c r="G180" s="38">
        <v>92700</v>
      </c>
      <c r="H180" s="36" t="s">
        <v>116</v>
      </c>
      <c r="I180" s="39">
        <f ca="1">(TODAY()-all___data[[#This Row],[Date Joined]])/365</f>
        <v>3.9698630136986299</v>
      </c>
      <c r="J180" s="38">
        <f ca="1">ROUNDUP(IF(all___data[[#This Row],[TENURE]]&gt;2,3%,2%)*all___data[[#This Row],[Salary]],0)</f>
        <v>2781</v>
      </c>
      <c r="K180" s="72"/>
    </row>
    <row r="181" spans="1:11" ht="15.6" x14ac:dyDescent="0.3">
      <c r="A181" s="35" t="s">
        <v>183</v>
      </c>
      <c r="B181" s="36" t="s">
        <v>15</v>
      </c>
      <c r="C181" s="36">
        <v>21</v>
      </c>
      <c r="D181" s="36" t="s">
        <v>11</v>
      </c>
      <c r="E181" s="37">
        <v>44317</v>
      </c>
      <c r="F181" s="36" t="s">
        <v>24</v>
      </c>
      <c r="G181" s="38">
        <v>65920</v>
      </c>
      <c r="H181" s="36" t="s">
        <v>116</v>
      </c>
      <c r="I181" s="39">
        <f ca="1">(TODAY()-all___data[[#This Row],[Date Joined]])/365</f>
        <v>3.6630136986301371</v>
      </c>
      <c r="J181" s="38">
        <f ca="1">ROUNDUP(IF(all___data[[#This Row],[TENURE]]&gt;2,3%,2%)*all___data[[#This Row],[Salary]],0)</f>
        <v>1978</v>
      </c>
      <c r="K181" s="72"/>
    </row>
    <row r="182" spans="1:11" ht="15.6" x14ac:dyDescent="0.3">
      <c r="A182" s="35" t="s">
        <v>184</v>
      </c>
      <c r="B182" s="36" t="s">
        <v>10</v>
      </c>
      <c r="C182" s="36">
        <v>26</v>
      </c>
      <c r="D182" s="36" t="s">
        <v>11</v>
      </c>
      <c r="E182" s="37">
        <v>44225</v>
      </c>
      <c r="F182" s="36" t="s">
        <v>18</v>
      </c>
      <c r="G182" s="38">
        <v>47360</v>
      </c>
      <c r="H182" s="36" t="s">
        <v>116</v>
      </c>
      <c r="I182" s="39">
        <f ca="1">(TODAY()-all___data[[#This Row],[Date Joined]])/365</f>
        <v>3.9150684931506849</v>
      </c>
      <c r="J182" s="38">
        <f ca="1">ROUNDUP(IF(all___data[[#This Row],[TENURE]]&gt;2,3%,2%)*all___data[[#This Row],[Salary]],0)</f>
        <v>1421</v>
      </c>
      <c r="K182" s="72"/>
    </row>
    <row r="183" spans="1:11" ht="15.6" x14ac:dyDescent="0.3">
      <c r="A183" s="35" t="s">
        <v>185</v>
      </c>
      <c r="B183" s="36" t="s">
        <v>10</v>
      </c>
      <c r="C183" s="36">
        <v>30</v>
      </c>
      <c r="D183" s="36" t="s">
        <v>11</v>
      </c>
      <c r="E183" s="37">
        <v>44666</v>
      </c>
      <c r="F183" s="36" t="s">
        <v>18</v>
      </c>
      <c r="G183" s="38">
        <v>60570</v>
      </c>
      <c r="H183" s="36" t="s">
        <v>116</v>
      </c>
      <c r="I183" s="39">
        <f ca="1">(TODAY()-all___data[[#This Row],[Date Joined]])/365</f>
        <v>2.7068493150684931</v>
      </c>
      <c r="J183" s="38">
        <f ca="1">ROUNDUP(IF(all___data[[#This Row],[TENURE]]&gt;2,3%,2%)*all___data[[#This Row],[Salary]],0)</f>
        <v>1818</v>
      </c>
      <c r="K183" s="72"/>
    </row>
    <row r="184" spans="1:11" ht="15.6" x14ac:dyDescent="0.3">
      <c r="A184" s="35" t="s">
        <v>186</v>
      </c>
      <c r="B184" s="36" t="s">
        <v>15</v>
      </c>
      <c r="C184" s="36">
        <v>28</v>
      </c>
      <c r="D184" s="36" t="s">
        <v>11</v>
      </c>
      <c r="E184" s="37">
        <v>44649</v>
      </c>
      <c r="F184" s="36" t="s">
        <v>18</v>
      </c>
      <c r="G184" s="38">
        <v>104120</v>
      </c>
      <c r="H184" s="36" t="s">
        <v>116</v>
      </c>
      <c r="I184" s="39">
        <f ca="1">(TODAY()-all___data[[#This Row],[Date Joined]])/365</f>
        <v>2.7534246575342465</v>
      </c>
      <c r="J184" s="38">
        <f ca="1">ROUNDUP(IF(all___data[[#This Row],[TENURE]]&gt;2,3%,2%)*all___data[[#This Row],[Salary]],0)</f>
        <v>3124</v>
      </c>
      <c r="K184" s="72"/>
    </row>
    <row r="185" spans="1:11" ht="15.6" x14ac:dyDescent="0.3">
      <c r="A185" s="35" t="s">
        <v>187</v>
      </c>
      <c r="B185" s="36" t="s">
        <v>10</v>
      </c>
      <c r="C185" s="36">
        <v>37</v>
      </c>
      <c r="D185" s="36" t="s">
        <v>23</v>
      </c>
      <c r="E185" s="37">
        <v>44338</v>
      </c>
      <c r="F185" s="36" t="s">
        <v>12</v>
      </c>
      <c r="G185" s="38">
        <v>88050</v>
      </c>
      <c r="H185" s="36" t="s">
        <v>116</v>
      </c>
      <c r="I185" s="39">
        <f ca="1">(TODAY()-all___data[[#This Row],[Date Joined]])/365</f>
        <v>3.6054794520547944</v>
      </c>
      <c r="J185" s="38">
        <f ca="1">ROUNDUP(IF(all___data[[#This Row],[TENURE]]&gt;2,3%,2%)*all___data[[#This Row],[Salary]],0)</f>
        <v>2642</v>
      </c>
      <c r="K185" s="72"/>
    </row>
    <row r="186" spans="1:11" ht="15.6" x14ac:dyDescent="0.3">
      <c r="A186" s="35" t="s">
        <v>188</v>
      </c>
      <c r="B186" s="36" t="s">
        <v>10</v>
      </c>
      <c r="C186" s="36">
        <v>24</v>
      </c>
      <c r="D186" s="36" t="s">
        <v>11</v>
      </c>
      <c r="E186" s="37">
        <v>44686</v>
      </c>
      <c r="F186" s="36" t="s">
        <v>12</v>
      </c>
      <c r="G186" s="38">
        <v>100420</v>
      </c>
      <c r="H186" s="36" t="s">
        <v>116</v>
      </c>
      <c r="I186" s="39">
        <f ca="1">(TODAY()-all___data[[#This Row],[Date Joined]])/365</f>
        <v>2.6520547945205482</v>
      </c>
      <c r="J186" s="38">
        <f ca="1">ROUNDUP(IF(all___data[[#This Row],[TENURE]]&gt;2,3%,2%)*all___data[[#This Row],[Salary]],0)</f>
        <v>3013</v>
      </c>
      <c r="K186" s="72"/>
    </row>
    <row r="187" spans="1:11" ht="15.6" x14ac:dyDescent="0.3">
      <c r="A187" s="35" t="s">
        <v>189</v>
      </c>
      <c r="B187" s="36" t="s">
        <v>15</v>
      </c>
      <c r="C187" s="36">
        <v>30</v>
      </c>
      <c r="D187" s="36" t="s">
        <v>11</v>
      </c>
      <c r="E187" s="37">
        <v>44850</v>
      </c>
      <c r="F187" s="36" t="s">
        <v>18</v>
      </c>
      <c r="G187" s="38">
        <v>114180</v>
      </c>
      <c r="H187" s="36" t="s">
        <v>116</v>
      </c>
      <c r="I187" s="39">
        <f ca="1">(TODAY()-all___data[[#This Row],[Date Joined]])/365</f>
        <v>2.2027397260273971</v>
      </c>
      <c r="J187" s="38">
        <f ca="1">ROUNDUP(IF(all___data[[#This Row],[TENURE]]&gt;2,3%,2%)*all___data[[#This Row],[Salary]],0)</f>
        <v>3426</v>
      </c>
      <c r="K187" s="72"/>
    </row>
    <row r="188" spans="1:11" ht="15.6" x14ac:dyDescent="0.3">
      <c r="A188" s="35" t="s">
        <v>190</v>
      </c>
      <c r="B188" s="36" t="s">
        <v>15</v>
      </c>
      <c r="C188" s="36">
        <v>21</v>
      </c>
      <c r="D188" s="36" t="s">
        <v>11</v>
      </c>
      <c r="E188" s="37">
        <v>44678</v>
      </c>
      <c r="F188" s="36" t="s">
        <v>12</v>
      </c>
      <c r="G188" s="38">
        <v>33920</v>
      </c>
      <c r="H188" s="36" t="s">
        <v>116</v>
      </c>
      <c r="I188" s="39">
        <f ca="1">(TODAY()-all___data[[#This Row],[Date Joined]])/365</f>
        <v>2.6739726027397261</v>
      </c>
      <c r="J188" s="38">
        <f ca="1">ROUNDUP(IF(all___data[[#This Row],[TENURE]]&gt;2,3%,2%)*all___data[[#This Row],[Salary]],0)</f>
        <v>1018</v>
      </c>
      <c r="K188" s="72"/>
    </row>
    <row r="189" spans="1:11" ht="15.6" x14ac:dyDescent="0.3">
      <c r="A189" s="35" t="s">
        <v>191</v>
      </c>
      <c r="B189" s="36" t="s">
        <v>10</v>
      </c>
      <c r="C189" s="36">
        <v>23</v>
      </c>
      <c r="D189" s="36" t="s">
        <v>11</v>
      </c>
      <c r="E189" s="37">
        <v>44440</v>
      </c>
      <c r="F189" s="36" t="s">
        <v>18</v>
      </c>
      <c r="G189" s="38">
        <v>106460</v>
      </c>
      <c r="H189" s="36" t="s">
        <v>116</v>
      </c>
      <c r="I189" s="39">
        <f ca="1">(TODAY()-all___data[[#This Row],[Date Joined]])/365</f>
        <v>3.3260273972602739</v>
      </c>
      <c r="J189" s="38">
        <f ca="1">ROUNDUP(IF(all___data[[#This Row],[TENURE]]&gt;2,3%,2%)*all___data[[#This Row],[Salary]],0)</f>
        <v>3194</v>
      </c>
      <c r="K189" s="72"/>
    </row>
    <row r="190" spans="1:11" ht="15.6" x14ac:dyDescent="0.3">
      <c r="A190" s="35" t="s">
        <v>192</v>
      </c>
      <c r="B190" s="36" t="s">
        <v>10</v>
      </c>
      <c r="C190" s="36">
        <v>35</v>
      </c>
      <c r="D190" s="36" t="s">
        <v>11</v>
      </c>
      <c r="E190" s="37">
        <v>44727</v>
      </c>
      <c r="F190" s="36" t="s">
        <v>18</v>
      </c>
      <c r="G190" s="38">
        <v>40400</v>
      </c>
      <c r="H190" s="36" t="s">
        <v>116</v>
      </c>
      <c r="I190" s="39">
        <f ca="1">(TODAY()-all___data[[#This Row],[Date Joined]])/365</f>
        <v>2.5397260273972604</v>
      </c>
      <c r="J190" s="38">
        <f ca="1">ROUNDUP(IF(all___data[[#This Row],[TENURE]]&gt;2,3%,2%)*all___data[[#This Row],[Salary]],0)</f>
        <v>1212</v>
      </c>
      <c r="K190" s="72"/>
    </row>
    <row r="191" spans="1:11" ht="15.6" x14ac:dyDescent="0.3">
      <c r="A191" s="35" t="s">
        <v>193</v>
      </c>
      <c r="B191" s="36" t="s">
        <v>10</v>
      </c>
      <c r="C191" s="36">
        <v>27</v>
      </c>
      <c r="D191" s="36" t="s">
        <v>16</v>
      </c>
      <c r="E191" s="37">
        <v>44236</v>
      </c>
      <c r="F191" s="36" t="s">
        <v>24</v>
      </c>
      <c r="G191" s="38">
        <v>91650</v>
      </c>
      <c r="H191" s="36" t="s">
        <v>116</v>
      </c>
      <c r="I191" s="39">
        <f ca="1">(TODAY()-all___data[[#This Row],[Date Joined]])/365</f>
        <v>3.8849315068493149</v>
      </c>
      <c r="J191" s="38">
        <f ca="1">ROUNDUP(IF(all___data[[#This Row],[TENURE]]&gt;2,3%,2%)*all___data[[#This Row],[Salary]],0)</f>
        <v>2750</v>
      </c>
      <c r="K191" s="72"/>
    </row>
    <row r="192" spans="1:11" ht="15.6" x14ac:dyDescent="0.3">
      <c r="A192" s="35" t="s">
        <v>194</v>
      </c>
      <c r="B192" s="36" t="s">
        <v>10</v>
      </c>
      <c r="C192" s="36">
        <v>43</v>
      </c>
      <c r="D192" s="36" t="s">
        <v>11</v>
      </c>
      <c r="E192" s="37">
        <v>44620</v>
      </c>
      <c r="F192" s="36" t="s">
        <v>26</v>
      </c>
      <c r="G192" s="38">
        <v>36040</v>
      </c>
      <c r="H192" s="36" t="s">
        <v>116</v>
      </c>
      <c r="I192" s="39">
        <f ca="1">(TODAY()-all___data[[#This Row],[Date Joined]])/365</f>
        <v>2.8328767123287673</v>
      </c>
      <c r="J192" s="38">
        <f ca="1">ROUNDUP(IF(all___data[[#This Row],[TENURE]]&gt;2,3%,2%)*all___data[[#This Row],[Salary]],0)</f>
        <v>1082</v>
      </c>
      <c r="K192" s="72"/>
    </row>
    <row r="193" spans="1:11" ht="15.6" x14ac:dyDescent="0.3">
      <c r="A193" s="35" t="s">
        <v>195</v>
      </c>
      <c r="B193" s="36" t="s">
        <v>15</v>
      </c>
      <c r="C193" s="36">
        <v>40</v>
      </c>
      <c r="D193" s="36" t="s">
        <v>11</v>
      </c>
      <c r="E193" s="37">
        <v>44381</v>
      </c>
      <c r="F193" s="36" t="s">
        <v>12</v>
      </c>
      <c r="G193" s="38">
        <v>104410</v>
      </c>
      <c r="H193" s="36" t="s">
        <v>116</v>
      </c>
      <c r="I193" s="39">
        <f ca="1">(TODAY()-all___data[[#This Row],[Date Joined]])/365</f>
        <v>3.4876712328767123</v>
      </c>
      <c r="J193" s="38">
        <f ca="1">ROUNDUP(IF(all___data[[#This Row],[TENURE]]&gt;2,3%,2%)*all___data[[#This Row],[Salary]],0)</f>
        <v>3133</v>
      </c>
      <c r="K193" s="72"/>
    </row>
    <row r="194" spans="1:11" ht="15.6" x14ac:dyDescent="0.3">
      <c r="A194" s="35" t="s">
        <v>196</v>
      </c>
      <c r="B194" s="36" t="s">
        <v>10</v>
      </c>
      <c r="C194" s="36">
        <v>30</v>
      </c>
      <c r="D194" s="36" t="s">
        <v>11</v>
      </c>
      <c r="E194" s="37">
        <v>44606</v>
      </c>
      <c r="F194" s="36" t="s">
        <v>24</v>
      </c>
      <c r="G194" s="38">
        <v>96800</v>
      </c>
      <c r="H194" s="36" t="s">
        <v>116</v>
      </c>
      <c r="I194" s="39">
        <f ca="1">(TODAY()-all___data[[#This Row],[Date Joined]])/365</f>
        <v>2.871232876712329</v>
      </c>
      <c r="J194" s="38">
        <f ca="1">ROUNDUP(IF(all___data[[#This Row],[TENURE]]&gt;2,3%,2%)*all___data[[#This Row],[Salary]],0)</f>
        <v>2904</v>
      </c>
      <c r="K194" s="72"/>
    </row>
    <row r="195" spans="1:11" ht="15.6" x14ac:dyDescent="0.3">
      <c r="A195" s="35" t="s">
        <v>197</v>
      </c>
      <c r="B195" s="36" t="s">
        <v>15</v>
      </c>
      <c r="C195" s="36">
        <v>34</v>
      </c>
      <c r="D195" s="36" t="s">
        <v>11</v>
      </c>
      <c r="E195" s="37">
        <v>44459</v>
      </c>
      <c r="F195" s="36" t="s">
        <v>24</v>
      </c>
      <c r="G195" s="38">
        <v>85000</v>
      </c>
      <c r="H195" s="36" t="s">
        <v>116</v>
      </c>
      <c r="I195" s="39">
        <f ca="1">(TODAY()-all___data[[#This Row],[Date Joined]])/365</f>
        <v>3.2739726027397262</v>
      </c>
      <c r="J195" s="38">
        <f ca="1">ROUNDUP(IF(all___data[[#This Row],[TENURE]]&gt;2,3%,2%)*all___data[[#This Row],[Salary]],0)</f>
        <v>2550</v>
      </c>
      <c r="K195" s="72"/>
    </row>
    <row r="196" spans="1:11" ht="15.6" x14ac:dyDescent="0.3">
      <c r="A196" s="35" t="s">
        <v>198</v>
      </c>
      <c r="B196" s="36" t="s">
        <v>10</v>
      </c>
      <c r="C196" s="36">
        <v>28</v>
      </c>
      <c r="D196" s="36" t="s">
        <v>85</v>
      </c>
      <c r="E196" s="37">
        <v>44820</v>
      </c>
      <c r="F196" s="36" t="s">
        <v>26</v>
      </c>
      <c r="G196" s="38">
        <v>43510</v>
      </c>
      <c r="H196" s="36" t="s">
        <v>116</v>
      </c>
      <c r="I196" s="39">
        <f ca="1">(TODAY()-all___data[[#This Row],[Date Joined]])/365</f>
        <v>2.2849315068493152</v>
      </c>
      <c r="J196" s="38">
        <f ca="1">ROUNDUP(IF(all___data[[#This Row],[TENURE]]&gt;2,3%,2%)*all___data[[#This Row],[Salary]],0)</f>
        <v>1306</v>
      </c>
      <c r="K196" s="72"/>
    </row>
    <row r="197" spans="1:11" ht="15.6" x14ac:dyDescent="0.3">
      <c r="A197" s="35" t="s">
        <v>199</v>
      </c>
      <c r="B197" s="36" t="s">
        <v>10</v>
      </c>
      <c r="C197" s="36">
        <v>33</v>
      </c>
      <c r="D197" s="36" t="s">
        <v>11</v>
      </c>
      <c r="E197" s="37">
        <v>44243</v>
      </c>
      <c r="F197" s="36" t="s">
        <v>24</v>
      </c>
      <c r="G197" s="38">
        <v>59430</v>
      </c>
      <c r="H197" s="36" t="s">
        <v>116</v>
      </c>
      <c r="I197" s="39">
        <f ca="1">(TODAY()-all___data[[#This Row],[Date Joined]])/365</f>
        <v>3.8657534246575342</v>
      </c>
      <c r="J197" s="38">
        <f ca="1">ROUNDUP(IF(all___data[[#This Row],[TENURE]]&gt;2,3%,2%)*all___data[[#This Row],[Salary]],0)</f>
        <v>1783</v>
      </c>
      <c r="K197" s="72"/>
    </row>
    <row r="198" spans="1:11" ht="15.6" x14ac:dyDescent="0.3">
      <c r="A198" s="35" t="s">
        <v>200</v>
      </c>
      <c r="B198" s="36" t="s">
        <v>15</v>
      </c>
      <c r="C198" s="36">
        <v>33</v>
      </c>
      <c r="D198" s="36" t="s">
        <v>11</v>
      </c>
      <c r="E198" s="37">
        <v>44067</v>
      </c>
      <c r="F198" s="36" t="s">
        <v>24</v>
      </c>
      <c r="G198" s="38">
        <v>65360</v>
      </c>
      <c r="H198" s="36" t="s">
        <v>116</v>
      </c>
      <c r="I198" s="39">
        <f ca="1">(TODAY()-all___data[[#This Row],[Date Joined]])/365</f>
        <v>4.3479452054794523</v>
      </c>
      <c r="J198" s="38">
        <f ca="1">ROUNDUP(IF(all___data[[#This Row],[TENURE]]&gt;2,3%,2%)*all___data[[#This Row],[Salary]],0)</f>
        <v>1961</v>
      </c>
      <c r="K198" s="72"/>
    </row>
    <row r="199" spans="1:11" ht="15.6" x14ac:dyDescent="0.3">
      <c r="A199" s="35" t="s">
        <v>201</v>
      </c>
      <c r="B199" s="36" t="s">
        <v>15</v>
      </c>
      <c r="C199" s="36">
        <v>32</v>
      </c>
      <c r="D199" s="36" t="s">
        <v>11</v>
      </c>
      <c r="E199" s="37">
        <v>44611</v>
      </c>
      <c r="F199" s="36" t="s">
        <v>18</v>
      </c>
      <c r="G199" s="38">
        <v>41570</v>
      </c>
      <c r="H199" s="36" t="s">
        <v>116</v>
      </c>
      <c r="I199" s="39">
        <f ca="1">(TODAY()-all___data[[#This Row],[Date Joined]])/365</f>
        <v>2.8575342465753426</v>
      </c>
      <c r="J199" s="38">
        <f ca="1">ROUNDUP(IF(all___data[[#This Row],[TENURE]]&gt;2,3%,2%)*all___data[[#This Row],[Salary]],0)</f>
        <v>1248</v>
      </c>
      <c r="K199" s="72"/>
    </row>
    <row r="200" spans="1:11" ht="15.6" x14ac:dyDescent="0.3">
      <c r="A200" s="35" t="s">
        <v>202</v>
      </c>
      <c r="B200" s="36" t="s">
        <v>15</v>
      </c>
      <c r="C200" s="36">
        <v>33</v>
      </c>
      <c r="D200" s="36" t="s">
        <v>11</v>
      </c>
      <c r="E200" s="37">
        <v>44312</v>
      </c>
      <c r="F200" s="36" t="s">
        <v>12</v>
      </c>
      <c r="G200" s="38">
        <v>75280</v>
      </c>
      <c r="H200" s="36" t="s">
        <v>116</v>
      </c>
      <c r="I200" s="39">
        <f ca="1">(TODAY()-all___data[[#This Row],[Date Joined]])/365</f>
        <v>3.6767123287671235</v>
      </c>
      <c r="J200" s="38">
        <f ca="1">ROUNDUP(IF(all___data[[#This Row],[TENURE]]&gt;2,3%,2%)*all___data[[#This Row],[Salary]],0)</f>
        <v>2259</v>
      </c>
      <c r="K200" s="72"/>
    </row>
    <row r="201" spans="1:11" ht="15.6" x14ac:dyDescent="0.3">
      <c r="A201" s="35" t="s">
        <v>203</v>
      </c>
      <c r="B201" s="36" t="s">
        <v>10</v>
      </c>
      <c r="C201" s="36">
        <v>33</v>
      </c>
      <c r="D201" s="36" t="s">
        <v>11</v>
      </c>
      <c r="E201" s="37">
        <v>44385</v>
      </c>
      <c r="F201" s="36" t="s">
        <v>26</v>
      </c>
      <c r="G201" s="38">
        <v>74550</v>
      </c>
      <c r="H201" s="36" t="s">
        <v>116</v>
      </c>
      <c r="I201" s="39">
        <f ca="1">(TODAY()-all___data[[#This Row],[Date Joined]])/365</f>
        <v>3.4767123287671233</v>
      </c>
      <c r="J201" s="38">
        <f ca="1">ROUNDUP(IF(all___data[[#This Row],[TENURE]]&gt;2,3%,2%)*all___data[[#This Row],[Salary]],0)</f>
        <v>2237</v>
      </c>
      <c r="K201" s="72"/>
    </row>
    <row r="202" spans="1:11" ht="15.6" x14ac:dyDescent="0.3">
      <c r="A202" s="35" t="s">
        <v>204</v>
      </c>
      <c r="B202" s="36" t="s">
        <v>10</v>
      </c>
      <c r="C202" s="36">
        <v>30</v>
      </c>
      <c r="D202" s="36" t="s">
        <v>11</v>
      </c>
      <c r="E202" s="37">
        <v>44701</v>
      </c>
      <c r="F202" s="36" t="s">
        <v>18</v>
      </c>
      <c r="G202" s="38">
        <v>67950</v>
      </c>
      <c r="H202" s="36" t="s">
        <v>116</v>
      </c>
      <c r="I202" s="39">
        <f ca="1">(TODAY()-all___data[[#This Row],[Date Joined]])/365</f>
        <v>2.6109589041095891</v>
      </c>
      <c r="J202" s="38">
        <f ca="1">ROUNDUP(IF(all___data[[#This Row],[TENURE]]&gt;2,3%,2%)*all___data[[#This Row],[Salary]],0)</f>
        <v>2039</v>
      </c>
      <c r="K202" s="72"/>
    </row>
    <row r="203" spans="1:11" ht="15.6" x14ac:dyDescent="0.3">
      <c r="A203" s="35" t="s">
        <v>205</v>
      </c>
      <c r="B203" s="36" t="s">
        <v>10</v>
      </c>
      <c r="C203" s="36">
        <v>42</v>
      </c>
      <c r="D203" s="36" t="s">
        <v>23</v>
      </c>
      <c r="E203" s="37">
        <v>44731</v>
      </c>
      <c r="F203" s="36" t="s">
        <v>24</v>
      </c>
      <c r="G203" s="38">
        <v>70270</v>
      </c>
      <c r="H203" s="36" t="s">
        <v>116</v>
      </c>
      <c r="I203" s="39">
        <f ca="1">(TODAY()-all___data[[#This Row],[Date Joined]])/365</f>
        <v>2.5287671232876714</v>
      </c>
      <c r="J203" s="38">
        <f ca="1">ROUNDUP(IF(all___data[[#This Row],[TENURE]]&gt;2,3%,2%)*all___data[[#This Row],[Salary]],0)</f>
        <v>2109</v>
      </c>
      <c r="K203" s="72"/>
    </row>
    <row r="204" spans="1:11" ht="15.6" x14ac:dyDescent="0.3">
      <c r="A204" s="40" t="s">
        <v>206</v>
      </c>
      <c r="B204" s="41" t="s">
        <v>10</v>
      </c>
      <c r="C204" s="41">
        <v>26</v>
      </c>
      <c r="D204" s="41" t="s">
        <v>11</v>
      </c>
      <c r="E204" s="42">
        <v>44411</v>
      </c>
      <c r="F204" s="41" t="s">
        <v>18</v>
      </c>
      <c r="G204" s="43">
        <v>53540</v>
      </c>
      <c r="H204" s="41" t="s">
        <v>116</v>
      </c>
      <c r="I204" s="44">
        <f ca="1">(TODAY()-all___data[[#This Row],[Date Joined]])/365</f>
        <v>3.4054794520547946</v>
      </c>
      <c r="J204" s="43">
        <f ca="1">ROUNDUP(IF(all___data[[#This Row],[TENURE]]&gt;2,3%,2%)*all___data[[#This Row],[Salary]],0)</f>
        <v>1607</v>
      </c>
      <c r="K204" s="72"/>
    </row>
  </sheetData>
  <conditionalFormatting sqref="G2:G204">
    <cfRule type="colorScale" priority="1">
      <colorScale>
        <cfvo type="min"/>
        <cfvo type="percentile" val="50"/>
        <cfvo type="max"/>
        <color rgb="FF63BE7B"/>
        <color rgb="FFFFEB84"/>
        <color rgb="FFF8696B"/>
      </colorScale>
    </cfRule>
  </conditionalFormatting>
  <dataValidations count="1">
    <dataValidation type="list" allowBlank="1" showInputMessage="1" showErrorMessage="1" sqref="N10 R19" xr:uid="{DCE0420A-7CC3-4CAC-B3D5-E5B5AF887CF7}">
      <formula1>$A$2:$A$204</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FFA6C4-C4BF-4E5E-ACF7-E846A24C932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question</vt:lpstr>
      <vt:lpstr>Sheet1</vt:lpstr>
      <vt:lpstr>Sheet2</vt:lpstr>
      <vt:lpstr>Sheet3</vt:lpstr>
      <vt:lpstr>Sheet4</vt:lpstr>
      <vt:lpstr>NZ data</vt:lpstr>
      <vt:lpstr>IND DATA</vt:lpstr>
      <vt:lpstr>all data</vt:lpstr>
      <vt:lpstr>analyze data</vt:lpstr>
      <vt:lpstr>salary analyze</vt:lpstr>
      <vt:lpstr>salary&amp;rating</vt:lpstr>
      <vt:lpstr>growth on time</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santanu barman</dc:creator>
  <cp:lastModifiedBy>santanu barman</cp:lastModifiedBy>
  <dcterms:created xsi:type="dcterms:W3CDTF">2024-12-23T12:45:48Z</dcterms:created>
  <dcterms:modified xsi:type="dcterms:W3CDTF">2024-12-28T14:57:14Z</dcterms:modified>
</cp:coreProperties>
</file>